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1760" activeTab="6"/>
  </bookViews>
  <sheets>
    <sheet name="1 таб" sheetId="1" r:id="rId1"/>
    <sheet name="2 таб" sheetId="2" r:id="rId2"/>
    <sheet name="2.1-4 таб" sheetId="3" r:id="rId3"/>
    <sheet name="расчет МЗ" sheetId="4" r:id="rId4"/>
    <sheet name="расчетИЦ" sheetId="5" r:id="rId5"/>
    <sheet name="расчетплатные" sheetId="6" r:id="rId6"/>
    <sheet name="титульный" sheetId="7" r:id="rId7"/>
  </sheets>
  <definedNames>
    <definedName name="Z_4A178C69_D4E2_4E9C_98B9_66EB63C51475_.wvu.PrintArea" localSheetId="0" hidden="1">'1 таб'!$A$1:$E$57</definedName>
    <definedName name="Z_4A178C69_D4E2_4E9C_98B9_66EB63C51475_.wvu.PrintArea" localSheetId="1" hidden="1">'2 таб'!$A$1:$J$339</definedName>
    <definedName name="Z_4A178C69_D4E2_4E9C_98B9_66EB63C51475_.wvu.PrintArea" localSheetId="2" hidden="1">'2.1-4 таб'!$A$1:$L$56</definedName>
    <definedName name="Z_4A178C69_D4E2_4E9C_98B9_66EB63C51475_.wvu.PrintArea" localSheetId="3" hidden="1">'расчет МЗ'!$A$1:$EE$194</definedName>
    <definedName name="Z_4A178C69_D4E2_4E9C_98B9_66EB63C51475_.wvu.PrintArea" localSheetId="4" hidden="1">'расчетИЦ'!$A$1:$EE$195</definedName>
    <definedName name="Z_4A178C69_D4E2_4E9C_98B9_66EB63C51475_.wvu.Rows" localSheetId="0" hidden="1">'1 таб'!$6:$7</definedName>
    <definedName name="Z_4A178C69_D4E2_4E9C_98B9_66EB63C51475_.wvu.Rows" localSheetId="3" hidden="1">'расчет МЗ'!$57:$67,'расчет МЗ'!$78:$97,'расчет МЗ'!$110:$117,'расчет МЗ'!$126:$129,'расчет МЗ'!$132:$139,'расчет МЗ'!$159:$166,'расчет МЗ'!$176:$190</definedName>
    <definedName name="Z_4A178C69_D4E2_4E9C_98B9_66EB63C51475_.wvu.Rows" localSheetId="4" hidden="1">'расчетИЦ'!$17:$18,'расчетИЦ'!$27:$28,'расчетИЦ'!$31:$38,'расчетИЦ'!$59:$169,'расчетИЦ'!$175:$193</definedName>
    <definedName name="Z_4A178C69_D4E2_4E9C_98B9_66EB63C51475_.wvu.Rows" localSheetId="5" hidden="1">'расчетплатные'!$6:$168,'расчетплатные'!$174:$192</definedName>
    <definedName name="Z_5F3B2A1E_84F7_4A26_B847_5DF75810E146_.wvu.PrintArea" localSheetId="0" hidden="1">'1 таб'!$A$1:$E$57</definedName>
    <definedName name="Z_5F3B2A1E_84F7_4A26_B847_5DF75810E146_.wvu.PrintArea" localSheetId="1" hidden="1">'2 таб'!$A$1:$J$339</definedName>
    <definedName name="Z_5F3B2A1E_84F7_4A26_B847_5DF75810E146_.wvu.PrintArea" localSheetId="2" hidden="1">'2.1-4 таб'!$A$1:$L$56</definedName>
    <definedName name="Z_5F3B2A1E_84F7_4A26_B847_5DF75810E146_.wvu.PrintArea" localSheetId="4" hidden="1">'расчетИЦ'!$A$1:$EE$195</definedName>
    <definedName name="Z_5F3B2A1E_84F7_4A26_B847_5DF75810E146_.wvu.Rows" localSheetId="0" hidden="1">'1 таб'!$6:$7</definedName>
    <definedName name="Z_5F3B2A1E_84F7_4A26_B847_5DF75810E146_.wvu.Rows" localSheetId="3" hidden="1">'расчет МЗ'!$57:$97,'расчет МЗ'!$110:$117,'расчет МЗ'!$126:$129,'расчет МЗ'!$132:$139,'расчет МЗ'!$159:$166,'расчет МЗ'!$176:$190</definedName>
    <definedName name="Z_5F3B2A1E_84F7_4A26_B847_5DF75810E146_.wvu.Rows" localSheetId="4" hidden="1">'расчетИЦ'!$17:$18,'расчетИЦ'!$27:$28,'расчетИЦ'!$31:$38,'расчетИЦ'!$59:$169,'расчетИЦ'!$175:$193</definedName>
    <definedName name="Z_5F3B2A1E_84F7_4A26_B847_5DF75810E146_.wvu.Rows" localSheetId="5" hidden="1">'расчетплатные'!$6:$168,'расчетплатные'!$174:$192</definedName>
    <definedName name="Z_EE59BC49_0404_4AB7_B0FA_8E6C8D3E27B7_.wvu.PrintArea" localSheetId="0" hidden="1">'1 таб'!$A$1:$E$57</definedName>
    <definedName name="Z_EE59BC49_0404_4AB7_B0FA_8E6C8D3E27B7_.wvu.PrintArea" localSheetId="1" hidden="1">'2 таб'!$A$1:$J$339</definedName>
    <definedName name="Z_EE59BC49_0404_4AB7_B0FA_8E6C8D3E27B7_.wvu.PrintArea" localSheetId="2" hidden="1">'2.1-4 таб'!$A$1:$L$56</definedName>
    <definedName name="Z_EE59BC49_0404_4AB7_B0FA_8E6C8D3E27B7_.wvu.PrintArea" localSheetId="3" hidden="1">'расчет МЗ'!$A$1:$EE$194</definedName>
    <definedName name="Z_EE59BC49_0404_4AB7_B0FA_8E6C8D3E27B7_.wvu.PrintArea" localSheetId="4" hidden="1">'расчетИЦ'!$A$1:$EE$195</definedName>
    <definedName name="Z_EE59BC49_0404_4AB7_B0FA_8E6C8D3E27B7_.wvu.Rows" localSheetId="0" hidden="1">'1 таб'!$6:$7</definedName>
    <definedName name="Z_EE59BC49_0404_4AB7_B0FA_8E6C8D3E27B7_.wvu.Rows" localSheetId="3" hidden="1">'расчет МЗ'!$57:$67,'расчет МЗ'!$78:$97,'расчет МЗ'!$110:$117,'расчет МЗ'!$126:$129,'расчет МЗ'!$132:$139,'расчет МЗ'!$159:$166,'расчет МЗ'!$176:$190</definedName>
    <definedName name="Z_EE59BC49_0404_4AB7_B0FA_8E6C8D3E27B7_.wvu.Rows" localSheetId="4" hidden="1">'расчетИЦ'!$17:$18,'расчетИЦ'!$27:$28,'расчетИЦ'!$31:$38,'расчетИЦ'!$58:$99,'расчетИЦ'!$104:$153,'расчетИЦ'!$159:$167,'расчетИЦ'!$175:$193</definedName>
    <definedName name="Z_EE59BC49_0404_4AB7_B0FA_8E6C8D3E27B7_.wvu.Rows" localSheetId="5" hidden="1">'расчетплатные'!$5:$68,'расчетплатные'!$79:$98,'расчетплатные'!$103:$168,'расчетплатные'!$175:$192</definedName>
    <definedName name="_xlnm.Print_Area" localSheetId="0">'1 таб'!$A$1:$E$57</definedName>
    <definedName name="_xlnm.Print_Area" localSheetId="1">'2 таб'!$A$1:$J$339</definedName>
    <definedName name="_xlnm.Print_Area" localSheetId="2">'2.1-4 таб'!$A$1:$L$56</definedName>
    <definedName name="_xlnm.Print_Area" localSheetId="3">'расчет МЗ'!$A$1:$EE$194</definedName>
    <definedName name="_xlnm.Print_Area" localSheetId="4">'расчетИЦ'!$A$1:$EE$195</definedName>
    <definedName name="_xlnm.Print_Area" localSheetId="5">'расчетплатные'!#REF!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</t>
        </r>
      </text>
    </comment>
    <comment ref="F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G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243 КВР</t>
        </r>
      </text>
    </comment>
    <comment ref="I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родплата, платные, гранты</t>
        </r>
      </text>
    </comment>
    <comment ref="A2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A5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</t>
        </r>
      </text>
    </comment>
    <comment ref="A5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7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7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7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221 статья</t>
        </r>
      </text>
    </comment>
    <comment ref="A7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8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226 статья</t>
        </r>
      </text>
    </comment>
    <comment ref="A8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290 статья</t>
        </r>
      </text>
    </comment>
    <comment ref="E12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
</t>
        </r>
      </text>
    </comment>
    <comment ref="F12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G12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243 КВР
</t>
        </r>
      </text>
    </comment>
    <comment ref="I12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родплата, платные, гранты
</t>
        </r>
      </text>
    </comment>
    <comment ref="E23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
</t>
        </r>
      </text>
    </comment>
    <comment ref="F23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G23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243 КВР
</t>
        </r>
      </text>
    </comment>
    <comment ref="I23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родплата, платные, гранты
</t>
        </r>
      </text>
    </comment>
    <comment ref="A12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задание, родительская плата, платные услуги, гранты</t>
        </r>
      </text>
    </comment>
    <comment ref="A13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A16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</t>
        </r>
      </text>
    </comment>
    <comment ref="A17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18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184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18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221 статья</t>
        </r>
      </text>
    </comment>
    <comment ref="A19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19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226 статья</t>
        </r>
      </text>
    </comment>
    <comment ref="A20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290 статья</t>
        </r>
      </text>
    </comment>
    <comment ref="A24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задание, родительская плата, платные услуги, гранты</t>
        </r>
      </text>
    </comment>
    <comment ref="A24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A28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</t>
        </r>
      </text>
    </comment>
    <comment ref="A28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29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29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29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221 статья</t>
        </r>
      </text>
    </comment>
    <comment ref="A30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30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226 статья</t>
        </r>
      </text>
    </comment>
    <comment ref="A31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290 статья</t>
        </r>
      </text>
    </comment>
  </commentList>
</comments>
</file>

<file path=xl/sharedStrings.xml><?xml version="1.0" encoding="utf-8"?>
<sst xmlns="http://schemas.openxmlformats.org/spreadsheetml/2006/main" count="1138" uniqueCount="292">
  <si>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</si>
  <si>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</si>
  <si>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</si>
  <si>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</si>
  <si>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</si>
  <si>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</si>
  <si>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</si>
  <si>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</si>
  <si>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</si>
  <si>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</si>
  <si>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</si>
  <si>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</si>
  <si>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</si>
  <si>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</si>
  <si>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</si>
  <si>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</si>
  <si>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</si>
  <si>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</si>
  <si>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</si>
  <si>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</si>
  <si>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</si>
  <si>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</si>
  <si>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</si>
  <si>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</si>
  <si>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</si>
  <si>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</si>
  <si>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</si>
  <si>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</si>
  <si>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</si>
  <si>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</si>
  <si>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</si>
  <si>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</si>
  <si>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</si>
  <si>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</si>
  <si>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</si>
  <si>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</si>
  <si>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</si>
  <si>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</si>
  <si>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</si>
  <si>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</si>
  <si>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</si>
  <si>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</si>
  <si>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</si>
  <si>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</si>
  <si>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</si>
  <si>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</si>
  <si>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</si>
  <si>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</si>
  <si>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</si>
  <si>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</si>
  <si>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</si>
  <si>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</si>
  <si>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</si>
  <si>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</si>
  <si>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</si>
  <si>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</si>
  <si>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</si>
  <si>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</si>
  <si>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</si>
  <si>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</si>
  <si>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</si>
  <si>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</si>
  <si>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</si>
  <si>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</si>
  <si>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</si>
  <si>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</si>
  <si>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</si>
  <si>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</si>
  <si>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</si>
  <si>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</si>
  <si>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</si>
  <si>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</si>
  <si>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</si>
  <si>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</si>
  <si>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</si>
  <si>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</si>
  <si>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</si>
  <si>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</si>
  <si>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</si>
  <si>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</si>
  <si>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</si>
  <si>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</si>
  <si>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</si>
  <si>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</si>
  <si>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</si>
  <si>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</si>
  <si>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</si>
  <si>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</si>
  <si>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</si>
  <si>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</si>
  <si>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</si>
  <si>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</si>
  <si>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</si>
  <si>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</si>
  <si>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</si>
  <si>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</si>
  <si>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</si>
  <si>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</si>
  <si>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</si>
  <si>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</si>
  <si>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</si>
  <si>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</si>
  <si>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</si>
  <si>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</si>
  <si>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</si>
  <si>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</si>
  <si>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</si>
  <si>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</si>
  <si>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</si>
  <si>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</si>
  <si>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</si>
  <si>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</si>
  <si>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</si>
  <si>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</si>
  <si>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</si>
  <si>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</si>
  <si>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</si>
  <si>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</si>
  <si>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</si>
  <si>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</si>
  <si>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</si>
  <si>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</si>
  <si>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</si>
  <si>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</si>
  <si>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</si>
  <si>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</si>
  <si>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</si>
  <si>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</si>
  <si>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</si>
  <si>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</si>
  <si>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</si>
  <si>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</si>
  <si>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</si>
  <si>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</si>
  <si>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</si>
  <si>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</si>
  <si>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</si>
  <si>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</si>
  <si>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</si>
  <si>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</si>
  <si>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</si>
  <si>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</si>
  <si>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</si>
  <si>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</si>
  <si>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</si>
  <si>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</si>
  <si>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</si>
  <si>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</si>
  <si>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</si>
  <si>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</si>
  <si>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</si>
  <si>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</si>
  <si>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</si>
  <si>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</si>
  <si>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</si>
  <si>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</si>
  <si>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</si>
  <si>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</si>
  <si>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</si>
  <si>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</si>
  <si>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</si>
  <si>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 организация питания учащихся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</si>
  <si>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</si>
  <si>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</si>
  <si>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</si>
  <si>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244,243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</si>
  <si>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</si>
  <si>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</si>
  <si>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</si>
  <si>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</si>
  <si>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</si>
  <si>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</si>
  <si>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</si>
  <si>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</si>
  <si>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</si>
  <si>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</si>
  <si>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</si>
  <si>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</si>
  <si>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</si>
  <si>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</si>
  <si>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</si>
  <si>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</si>
  <si>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</si>
  <si>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</si>
  <si>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</si>
  <si>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</si>
  <si>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</si>
  <si>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</si>
  <si>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</si>
  <si>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</si>
  <si>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</si>
  <si>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</si>
  <si>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</si>
  <si>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</si>
  <si>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</si>
  <si>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</si>
  <si>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</si>
  <si>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</si>
  <si>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</si>
  <si>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</si>
  <si>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</si>
  <si>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</si>
  <si>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</si>
  <si>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</si>
  <si>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</si>
  <si>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</si>
  <si>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</si>
  <si>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</si>
  <si>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</si>
  <si>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</si>
  <si>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</si>
  <si>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</si>
  <si>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 xml:space="preserve">УТВЕРЖДАЮ: </t>
  </si>
  <si>
    <t>Заведующая МБДОУ "Озерновский детский сад №6"</t>
  </si>
  <si>
    <t>(наименование должностного лица, утверждающего документ)</t>
  </si>
  <si>
    <t>Ставничая И.С.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</si>
  <si>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</si>
  <si>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</si>
  <si>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</si>
  <si>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</si>
  <si>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 xml:space="preserve">Дата   </t>
  </si>
  <si>
    <t>Муниципальное бюджетное дошкольное образовательное учреждение "Озерновский детский сад №6"</t>
  </si>
  <si>
    <t xml:space="preserve">(наименование муниципального бюджетного учреждения) </t>
  </si>
  <si>
    <t>ИНН / КПП 2447003460/244701001</t>
  </si>
  <si>
    <t>по ОКПО</t>
  </si>
  <si>
    <t>Единица измерения:  руб</t>
  </si>
  <si>
    <t xml:space="preserve">Наименование  органа, осуществляющего функции и полномочия учредителя  </t>
  </si>
  <si>
    <t>МКУ "Управление образования"</t>
  </si>
  <si>
    <t>Адрес фактического местонахождения муниципального бюджетного учреждения: 663145 Красноярский край, Енисейский район, с Озерное, ул. Ленинградская, 56</t>
  </si>
  <si>
    <t>по ОКЕИ</t>
  </si>
  <si>
    <t>808 0701 0210010210 111</t>
  </si>
  <si>
    <t>808 0701 0210081050 111</t>
  </si>
  <si>
    <t>808 0701 0210074080 111</t>
  </si>
  <si>
    <t>808 0701 0210075880 111</t>
  </si>
  <si>
    <t>808 0701 0210080030 111</t>
  </si>
  <si>
    <t>808 0701 0210010210 119</t>
  </si>
  <si>
    <t>808 0701 0210081050 119</t>
  </si>
  <si>
    <t>808 0701 0210074080 119</t>
  </si>
  <si>
    <t>808 0701 0210075880 119</t>
  </si>
  <si>
    <t>808 0701 0210080030 119</t>
  </si>
  <si>
    <t>808 0701 0210074080 112</t>
  </si>
  <si>
    <t>808 0701 0210075880 112</t>
  </si>
  <si>
    <t>808 0701 0210080030 112</t>
  </si>
  <si>
    <t>808 0701 0210080030 852</t>
  </si>
  <si>
    <t>808 0701 0210080030 853</t>
  </si>
  <si>
    <t>808 0701 0210080030 244</t>
  </si>
  <si>
    <t>808 0701 0210074080 244</t>
  </si>
  <si>
    <t>808 0701 0210075880 244</t>
  </si>
  <si>
    <t>100 302 0210075540 244</t>
  </si>
  <si>
    <t>50000000000000 244</t>
  </si>
  <si>
    <t>пособие на детей до 3х лет</t>
  </si>
  <si>
    <t>услуги связи</t>
  </si>
  <si>
    <t>услуги сети интернет</t>
  </si>
  <si>
    <t>Измерение сопротивления изоляции</t>
  </si>
  <si>
    <t>Ремонт и заправка картриджей</t>
  </si>
  <si>
    <t>Дератизация, дезинсекция</t>
  </si>
  <si>
    <t xml:space="preserve">Тех.обслуживание радиосистемы </t>
  </si>
  <si>
    <t>Тех.обслуживание пожарной сигнализации</t>
  </si>
  <si>
    <t>Вывоз ТБО</t>
  </si>
  <si>
    <t>Обучение</t>
  </si>
  <si>
    <t>Медосмотр</t>
  </si>
  <si>
    <t>4</t>
  </si>
  <si>
    <t>5</t>
  </si>
  <si>
    <t>6</t>
  </si>
  <si>
    <t>Канцелярские товары</t>
  </si>
  <si>
    <t>Продукты питания</t>
  </si>
  <si>
    <t>Командировочные расходы</t>
  </si>
  <si>
    <t xml:space="preserve">Льготный проезд </t>
  </si>
  <si>
    <t>Теплоснабжение</t>
  </si>
  <si>
    <t>Холодное водоснабжение</t>
  </si>
  <si>
    <t>Электроснабжение</t>
  </si>
  <si>
    <t>Вывоз ЖБО</t>
  </si>
  <si>
    <t>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</si>
  <si>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 xml:space="preserve">1.2. Виды деятельности муниципального бюджетного учреждения: реализация основных общеобразовательных программ начального общего образования;
</t>
  </si>
  <si>
    <t>808 0701 0210010220 119</t>
  </si>
  <si>
    <t>808 0701 0430088220 244</t>
  </si>
  <si>
    <t>Мебель</t>
  </si>
  <si>
    <t>852,853</t>
  </si>
  <si>
    <t>"  29"  декабря          2017 г</t>
  </si>
  <si>
    <r>
      <t xml:space="preserve">и выплатам учреждения на </t>
    </r>
    <r>
      <rPr>
        <b/>
        <u val="single"/>
        <sz val="16"/>
        <rFont val="Times New Roman"/>
        <family val="1"/>
      </rPr>
      <t>2019г.</t>
    </r>
  </si>
  <si>
    <r>
      <t>и выплатам учреждения на</t>
    </r>
    <r>
      <rPr>
        <b/>
        <u val="single"/>
        <sz val="16"/>
        <rFont val="Times New Roman"/>
        <family val="1"/>
      </rPr>
      <t xml:space="preserve">  2020г.</t>
    </r>
  </si>
  <si>
    <t>808 0701 0210010470 111</t>
  </si>
  <si>
    <t>808 0701 0210010470 119</t>
  </si>
  <si>
    <t>Хозтовары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</si>
  <si>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</si>
  <si>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</si>
  <si>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</si>
  <si>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2020г. 2-ой год планового периода</t>
  </si>
  <si>
    <t>На 2018   год и плановый период 2019-2020 годы</t>
  </si>
  <si>
    <r>
      <t xml:space="preserve">Показатели финансового состояния учреждения на </t>
    </r>
    <r>
      <rPr>
        <b/>
        <u val="single"/>
        <sz val="16"/>
        <color indexed="8"/>
        <rFont val="Times New Roman"/>
        <family val="1"/>
      </rPr>
      <t>29 декабря  2017 г.</t>
    </r>
  </si>
  <si>
    <r>
      <t xml:space="preserve">и выплатам учреждения на </t>
    </r>
    <r>
      <rPr>
        <b/>
        <u val="single"/>
        <sz val="16"/>
        <rFont val="Times New Roman"/>
        <family val="1"/>
      </rPr>
      <t>01 января 2018г.</t>
    </r>
  </si>
  <si>
    <r>
      <t xml:space="preserve">на </t>
    </r>
    <r>
      <rPr>
        <b/>
        <u val="single"/>
        <sz val="16"/>
        <rFont val="Times New Roman"/>
        <family val="1"/>
      </rPr>
      <t>01 января 2018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</si>
</sst>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0"/>
    <numFmt numFmtId="179" formatCode="0.000"/>
  </numFmts>
  <fonts count="6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21" fillId="0" borderId="0" xfId="0" applyFont="1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0" fontId="2" fillId="0" borderId="0" xfId="0" applyFont="1" applyAlignment="1">
      <alignment vertical="justify" wrapText="1"/>
    </xf>
    <xf numFmtId="4" fontId="2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8" fillId="0" borderId="16" xfId="0" applyFont="1" applyBorder="1" applyAlignment="1">
      <alignment horizontal="left" vertic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1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18" fillId="0" borderId="22" xfId="42" applyFont="1" applyBorder="1" applyAlignment="1">
      <alignment horizontal="center" vertical="center" wrapText="1"/>
    </xf>
    <xf numFmtId="0" fontId="18" fillId="0" borderId="23" xfId="42" applyFont="1" applyBorder="1" applyAlignment="1">
      <alignment horizontal="center" vertical="center" wrapText="1"/>
    </xf>
    <xf numFmtId="0" fontId="18" fillId="0" borderId="24" xfId="42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35" xfId="0" applyNumberFormat="1" applyFont="1" applyBorder="1" applyAlignment="1">
      <alignment horizontal="center"/>
    </xf>
    <xf numFmtId="49" fontId="20" fillId="33" borderId="0" xfId="0" applyNumberFormat="1" applyFont="1" applyFill="1" applyBorder="1" applyAlignment="1">
      <alignment horizontal="left"/>
    </xf>
    <xf numFmtId="49" fontId="20" fillId="34" borderId="0" xfId="0" applyNumberFormat="1" applyFont="1" applyFill="1" applyBorder="1" applyAlignment="1">
      <alignment horizontal="left"/>
    </xf>
    <xf numFmtId="0" fontId="1" fillId="0" borderId="2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 indent="2"/>
    </xf>
    <xf numFmtId="0" fontId="1" fillId="0" borderId="33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 wrapText="1" indent="2"/>
    </xf>
    <xf numFmtId="0" fontId="1" fillId="0" borderId="36" xfId="0" applyNumberFormat="1" applyFont="1" applyBorder="1" applyAlignment="1">
      <alignment horizontal="left" vertical="center" wrapText="1" indent="2"/>
    </xf>
    <xf numFmtId="4" fontId="1" fillId="0" borderId="12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right" vertical="center"/>
    </xf>
    <xf numFmtId="0" fontId="2" fillId="33" borderId="0" xfId="0" applyNumberFormat="1" applyFont="1" applyFill="1" applyBorder="1" applyAlignment="1">
      <alignment/>
    </xf>
    <xf numFmtId="0" fontId="1" fillId="0" borderId="3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top"/>
    </xf>
    <xf numFmtId="0" fontId="1" fillId="0" borderId="32" xfId="0" applyNumberFormat="1" applyFont="1" applyBorder="1" applyAlignment="1">
      <alignment horizontal="left" vertical="top"/>
    </xf>
    <xf numFmtId="0" fontId="1" fillId="0" borderId="33" xfId="0" applyNumberFormat="1" applyFont="1" applyBorder="1" applyAlignment="1">
      <alignment horizontal="left" vertical="top"/>
    </xf>
    <xf numFmtId="4" fontId="1" fillId="0" borderId="25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177" fontId="1" fillId="0" borderId="2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right" vertical="center"/>
    </xf>
    <xf numFmtId="0" fontId="1" fillId="0" borderId="33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14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35" xfId="0" applyFont="1" applyFill="1" applyBorder="1" applyAlignment="1">
      <alignment horizontal="right" vertical="top" wrapText="1"/>
    </xf>
    <xf numFmtId="0" fontId="0" fillId="0" borderId="35" xfId="0" applyFill="1" applyBorder="1" applyAlignment="1">
      <alignment horizontal="right" wrapText="1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22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14" fontId="14" fillId="0" borderId="12" xfId="0" applyNumberFormat="1" applyFont="1" applyBorder="1" applyAlignment="1">
      <alignment horizontal="left" vertical="top" wrapText="1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2" fillId="0" borderId="35" xfId="0" applyFont="1" applyBorder="1" applyAlignment="1">
      <alignment wrapText="1"/>
    </xf>
    <xf numFmtId="0" fontId="22" fillId="0" borderId="12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 vertical="justify" wrapText="1"/>
    </xf>
    <xf numFmtId="0" fontId="5" fillId="0" borderId="3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22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38" xfId="0" applyFont="1" applyBorder="1" applyAlignment="1">
      <alignment horizontal="center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view="pageBreakPreview" zoomScale="70" zoomScaleSheetLayoutView="70" zoomScalePageLayoutView="0" workbookViewId="0" topLeftCell="A8">
      <selection activeCell="B20" sqref="B20:D20"/>
    </sheetView>
  </sheetViews>
  <sheetFormatPr defaultColWidth="9.00390625" defaultRowHeight="12.75"/>
  <cols>
    <col min="2" max="2" width="12.00390625" style="0" customWidth="1"/>
    <col min="3" max="3" width="84.75390625" style="0" customWidth="1"/>
    <col min="4" max="4" width="25.875" style="0" customWidth="1"/>
    <col min="5" max="5" width="8.875" style="0" customWidth="1"/>
  </cols>
  <sheetData>
    <row r="2" spans="2:4" ht="24" customHeight="1">
      <c r="B2" s="92" t="s">
        <v>159</v>
      </c>
      <c r="C2" s="92"/>
      <c r="D2" s="92"/>
    </row>
    <row r="3" ht="12.75" customHeight="1"/>
    <row r="4" spans="2:3" ht="24.75" customHeight="1">
      <c r="B4" s="93" t="s">
        <v>160</v>
      </c>
      <c r="C4" s="93"/>
    </row>
    <row r="5" spans="2:4" ht="9.75" customHeight="1">
      <c r="B5" s="93" t="s">
        <v>272</v>
      </c>
      <c r="C5" s="93"/>
      <c r="D5" s="93"/>
    </row>
    <row r="6" spans="2:4" ht="12.75" hidden="1">
      <c r="B6" s="93"/>
      <c r="C6" s="93"/>
      <c r="D6" s="93"/>
    </row>
    <row r="7" spans="2:4" ht="12.75" hidden="1">
      <c r="B7" s="93"/>
      <c r="C7" s="93"/>
      <c r="D7" s="93"/>
    </row>
    <row r="8" spans="2:4" ht="10.5" customHeight="1">
      <c r="B8" s="93"/>
      <c r="C8" s="93"/>
      <c r="D8" s="93"/>
    </row>
    <row r="9" spans="2:4" ht="10.5" customHeight="1">
      <c r="B9" s="93"/>
      <c r="C9" s="93"/>
      <c r="D9" s="93"/>
    </row>
    <row r="10" spans="2:4" ht="12.75">
      <c r="B10" s="93"/>
      <c r="C10" s="93"/>
      <c r="D10" s="93"/>
    </row>
    <row r="11" spans="2:4" ht="9" customHeight="1">
      <c r="B11" s="93"/>
      <c r="C11" s="93"/>
      <c r="D11" s="93"/>
    </row>
    <row r="13" spans="2:4" ht="35.25" customHeight="1">
      <c r="B13" s="93" t="s">
        <v>273</v>
      </c>
      <c r="C13" s="93"/>
      <c r="D13" s="93"/>
    </row>
    <row r="15" spans="2:4" ht="24.75" customHeight="1">
      <c r="B15" s="94" t="s">
        <v>161</v>
      </c>
      <c r="C15" s="94"/>
      <c r="D15" s="94"/>
    </row>
    <row r="18" spans="5:6" ht="12.75">
      <c r="E18" s="95"/>
      <c r="F18" s="95"/>
    </row>
    <row r="20" spans="2:13" ht="20.25">
      <c r="B20" s="96" t="s">
        <v>289</v>
      </c>
      <c r="C20" s="97"/>
      <c r="D20" s="97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84" t="s">
        <v>179</v>
      </c>
      <c r="D21" s="85"/>
      <c r="I21" s="83"/>
      <c r="J21" s="83"/>
      <c r="K21" s="83"/>
    </row>
    <row r="22" ht="15.75">
      <c r="B22" s="12"/>
    </row>
    <row r="23" spans="4:5" ht="15.75">
      <c r="D23" s="90" t="s">
        <v>189</v>
      </c>
      <c r="E23" s="90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.75">
      <c r="B26" s="15">
        <v>1</v>
      </c>
      <c r="C26" s="15">
        <v>2</v>
      </c>
      <c r="D26" s="15">
        <v>3</v>
      </c>
    </row>
    <row r="27" spans="2:4" ht="18.75">
      <c r="B27" s="16"/>
      <c r="C27" s="36" t="s">
        <v>81</v>
      </c>
      <c r="D27" s="16">
        <v>9451.96</v>
      </c>
    </row>
    <row r="28" spans="2:4" ht="18.75">
      <c r="B28" s="86"/>
      <c r="C28" s="18" t="s">
        <v>82</v>
      </c>
      <c r="D28" s="86">
        <v>6771.48</v>
      </c>
    </row>
    <row r="29" spans="2:4" ht="12.75">
      <c r="B29" s="87"/>
      <c r="C29" s="89" t="s">
        <v>83</v>
      </c>
      <c r="D29" s="87"/>
    </row>
    <row r="30" spans="2:4" ht="12.75">
      <c r="B30" s="88"/>
      <c r="C30" s="91"/>
      <c r="D30" s="88"/>
    </row>
    <row r="31" spans="2:4" ht="18.75">
      <c r="B31" s="86"/>
      <c r="C31" s="18" t="s">
        <v>2</v>
      </c>
      <c r="D31" s="86">
        <v>1067.69</v>
      </c>
    </row>
    <row r="32" spans="2:4" ht="12.75">
      <c r="B32" s="87"/>
      <c r="C32" s="89" t="s">
        <v>84</v>
      </c>
      <c r="D32" s="87"/>
    </row>
    <row r="33" spans="2:4" ht="12.75">
      <c r="B33" s="88"/>
      <c r="C33" s="88"/>
      <c r="D33" s="88"/>
    </row>
    <row r="34" spans="2:4" ht="18.75">
      <c r="B34" s="16"/>
      <c r="C34" s="19" t="s">
        <v>85</v>
      </c>
      <c r="D34" s="16">
        <v>1916.31</v>
      </c>
    </row>
    <row r="35" spans="2:4" ht="18.75">
      <c r="B35" s="86"/>
      <c r="C35" s="18" t="s">
        <v>2</v>
      </c>
      <c r="D35" s="86">
        <v>102.64</v>
      </c>
    </row>
    <row r="36" spans="2:4" ht="12.75">
      <c r="B36" s="87"/>
      <c r="C36" s="89" t="s">
        <v>84</v>
      </c>
      <c r="D36" s="87"/>
    </row>
    <row r="37" spans="2:4" ht="12.75">
      <c r="B37" s="88"/>
      <c r="C37" s="88"/>
      <c r="D37" s="88"/>
    </row>
    <row r="38" spans="2:4" ht="18.75">
      <c r="B38" s="16"/>
      <c r="C38" s="36" t="s">
        <v>86</v>
      </c>
      <c r="D38" s="16"/>
    </row>
    <row r="39" spans="2:4" ht="18.75">
      <c r="B39" s="86"/>
      <c r="C39" s="18" t="s">
        <v>82</v>
      </c>
      <c r="D39" s="86"/>
    </row>
    <row r="40" spans="2:4" ht="12.75">
      <c r="B40" s="87"/>
      <c r="C40" s="89" t="s">
        <v>87</v>
      </c>
      <c r="D40" s="87"/>
    </row>
    <row r="41" spans="2:4" ht="12.75">
      <c r="B41" s="88"/>
      <c r="C41" s="88"/>
      <c r="D41" s="88"/>
    </row>
    <row r="42" spans="2:4" ht="18.75">
      <c r="B42" s="86"/>
      <c r="C42" s="18" t="s">
        <v>2</v>
      </c>
      <c r="D42" s="86"/>
    </row>
    <row r="43" spans="2:4" ht="18">
      <c r="B43" s="87"/>
      <c r="C43" s="20"/>
      <c r="D43" s="87"/>
    </row>
    <row r="44" spans="2:4" ht="18.75">
      <c r="B44" s="88"/>
      <c r="C44" s="21" t="s">
        <v>88</v>
      </c>
      <c r="D44" s="88"/>
    </row>
    <row r="45" spans="2:4" ht="18">
      <c r="B45" s="16"/>
      <c r="C45" s="16"/>
      <c r="D45" s="16"/>
    </row>
    <row r="46" spans="2:4" ht="37.5">
      <c r="B46" s="16"/>
      <c r="C46" s="19" t="s">
        <v>89</v>
      </c>
      <c r="D46" s="16"/>
    </row>
    <row r="47" spans="2:4" ht="18.75">
      <c r="B47" s="16"/>
      <c r="C47" s="19" t="s">
        <v>90</v>
      </c>
      <c r="D47" s="16"/>
    </row>
    <row r="48" spans="2:4" ht="18.75">
      <c r="B48" s="16"/>
      <c r="C48" s="19" t="s">
        <v>91</v>
      </c>
      <c r="D48" s="16"/>
    </row>
    <row r="49" spans="2:4" ht="18.75">
      <c r="B49" s="16"/>
      <c r="C49" s="19" t="s">
        <v>92</v>
      </c>
      <c r="D49" s="16">
        <v>19.37</v>
      </c>
    </row>
    <row r="50" spans="2:4" ht="18.75">
      <c r="B50" s="16"/>
      <c r="C50" s="17" t="s">
        <v>93</v>
      </c>
      <c r="D50" s="16">
        <v>223.78</v>
      </c>
    </row>
    <row r="51" spans="2:4" ht="18.75">
      <c r="B51" s="86"/>
      <c r="C51" s="18" t="s">
        <v>82</v>
      </c>
      <c r="D51" s="86"/>
    </row>
    <row r="52" spans="2:4" ht="12.75">
      <c r="B52" s="87"/>
      <c r="C52" s="89" t="s">
        <v>94</v>
      </c>
      <c r="D52" s="87"/>
    </row>
    <row r="53" spans="2:4" ht="12.75">
      <c r="B53" s="88"/>
      <c r="C53" s="88"/>
      <c r="D53" s="88"/>
    </row>
    <row r="54" spans="2:4" ht="18.75">
      <c r="B54" s="16"/>
      <c r="C54" s="19" t="s">
        <v>95</v>
      </c>
      <c r="D54" s="16">
        <v>223.78</v>
      </c>
    </row>
    <row r="55" spans="2:4" ht="18.75">
      <c r="B55" s="86"/>
      <c r="C55" s="18" t="s">
        <v>2</v>
      </c>
      <c r="D55" s="86">
        <v>5.8</v>
      </c>
    </row>
    <row r="56" spans="2:4" ht="12.75">
      <c r="B56" s="87"/>
      <c r="C56" s="89" t="s">
        <v>96</v>
      </c>
      <c r="D56" s="87"/>
    </row>
    <row r="57" spans="2:4" ht="12.75">
      <c r="B57" s="88"/>
      <c r="C57" s="88"/>
      <c r="D57" s="88"/>
    </row>
  </sheetData>
  <sheetProtection/>
  <mergeCells count="30">
    <mergeCell ref="E18:F18"/>
    <mergeCell ref="D39:D41"/>
    <mergeCell ref="C36:C37"/>
    <mergeCell ref="D31:D33"/>
    <mergeCell ref="B20:D20"/>
    <mergeCell ref="D28:D30"/>
    <mergeCell ref="B2:D2"/>
    <mergeCell ref="B4:C4"/>
    <mergeCell ref="B5:D11"/>
    <mergeCell ref="B13:D13"/>
    <mergeCell ref="B15:D15"/>
    <mergeCell ref="B31:B33"/>
    <mergeCell ref="C56:C57"/>
    <mergeCell ref="B55:B57"/>
    <mergeCell ref="D55:D57"/>
    <mergeCell ref="B28:B30"/>
    <mergeCell ref="B51:B53"/>
    <mergeCell ref="D51:D53"/>
    <mergeCell ref="C52:C53"/>
    <mergeCell ref="B42:B44"/>
    <mergeCell ref="I21:K21"/>
    <mergeCell ref="C21:D21"/>
    <mergeCell ref="D42:D44"/>
    <mergeCell ref="B35:B37"/>
    <mergeCell ref="D35:D37"/>
    <mergeCell ref="C40:C41"/>
    <mergeCell ref="B39:B41"/>
    <mergeCell ref="D23:E23"/>
    <mergeCell ref="C29:C30"/>
    <mergeCell ref="C32:C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1"/>
  <sheetViews>
    <sheetView zoomScale="70" zoomScaleNormal="70" zoomScaleSheetLayoutView="70" zoomScalePageLayoutView="0" workbookViewId="0" topLeftCell="A337">
      <selection activeCell="A3" sqref="A3:J3"/>
    </sheetView>
  </sheetViews>
  <sheetFormatPr defaultColWidth="8.875" defaultRowHeight="12.75"/>
  <cols>
    <col min="1" max="1" width="44.00390625" style="0" customWidth="1"/>
    <col min="2" max="2" width="9.75390625" style="0" customWidth="1"/>
    <col min="3" max="3" width="32.625" style="0" customWidth="1"/>
    <col min="4" max="4" width="17.875" style="0" customWidth="1"/>
    <col min="5" max="5" width="19.75390625" style="0" customWidth="1"/>
    <col min="6" max="6" width="26.875" style="0" customWidth="1"/>
    <col min="7" max="7" width="20.00390625" style="0" customWidth="1"/>
    <col min="8" max="8" width="17.875" style="0" customWidth="1"/>
    <col min="9" max="9" width="18.75390625" style="0" customWidth="1"/>
    <col min="10" max="10" width="17.25390625" style="0" customWidth="1"/>
    <col min="11" max="11" width="20.75390625" style="0" customWidth="1"/>
    <col min="12" max="16384" width="8.875" style="22" customWidth="1"/>
  </cols>
  <sheetData>
    <row r="1" spans="10:11" ht="33.75" customHeight="1">
      <c r="J1" s="34" t="s">
        <v>158</v>
      </c>
      <c r="K1" s="35"/>
    </row>
    <row r="2" spans="1:11" ht="20.25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24"/>
    </row>
    <row r="3" spans="1:11" ht="20.25" customHeight="1">
      <c r="A3" s="107" t="s">
        <v>290</v>
      </c>
      <c r="B3" s="107"/>
      <c r="C3" s="107"/>
      <c r="D3" s="107"/>
      <c r="E3" s="107"/>
      <c r="F3" s="107"/>
      <c r="G3" s="107"/>
      <c r="H3" s="107"/>
      <c r="I3" s="107"/>
      <c r="J3" s="107"/>
      <c r="K3" s="42"/>
    </row>
    <row r="6" spans="1:10" ht="18.75">
      <c r="A6" s="98" t="s">
        <v>48</v>
      </c>
      <c r="B6" s="98" t="s">
        <v>98</v>
      </c>
      <c r="C6" s="98" t="s">
        <v>99</v>
      </c>
      <c r="D6" s="103" t="s">
        <v>100</v>
      </c>
      <c r="E6" s="104"/>
      <c r="F6" s="104"/>
      <c r="G6" s="104"/>
      <c r="H6" s="104"/>
      <c r="I6" s="104"/>
      <c r="J6" s="104"/>
    </row>
    <row r="7" spans="1:10" ht="15.75" customHeight="1">
      <c r="A7" s="99"/>
      <c r="B7" s="99"/>
      <c r="C7" s="99"/>
      <c r="D7" s="98" t="s">
        <v>3</v>
      </c>
      <c r="E7" s="103" t="s">
        <v>2</v>
      </c>
      <c r="F7" s="104"/>
      <c r="G7" s="104"/>
      <c r="H7" s="104"/>
      <c r="I7" s="104"/>
      <c r="J7" s="104"/>
    </row>
    <row r="8" spans="1:10" ht="131.25" customHeight="1">
      <c r="A8" s="99"/>
      <c r="B8" s="99"/>
      <c r="C8" s="99"/>
      <c r="D8" s="99"/>
      <c r="E8" s="98" t="s">
        <v>166</v>
      </c>
      <c r="F8" s="108" t="s">
        <v>101</v>
      </c>
      <c r="G8" s="98" t="s">
        <v>102</v>
      </c>
      <c r="H8" s="98" t="s">
        <v>103</v>
      </c>
      <c r="I8" s="103" t="s">
        <v>104</v>
      </c>
      <c r="J8" s="105"/>
    </row>
    <row r="9" spans="1:10" ht="37.5">
      <c r="A9" s="100"/>
      <c r="B9" s="100"/>
      <c r="C9" s="100"/>
      <c r="D9" s="100"/>
      <c r="E9" s="100"/>
      <c r="F9" s="109"/>
      <c r="G9" s="100"/>
      <c r="H9" s="100"/>
      <c r="I9" s="23" t="s">
        <v>3</v>
      </c>
      <c r="J9" s="23" t="s">
        <v>105</v>
      </c>
    </row>
    <row r="10" spans="1:10" ht="18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</row>
    <row r="11" spans="1:10" ht="37.5">
      <c r="A11" s="39" t="s">
        <v>106</v>
      </c>
      <c r="B11" s="23">
        <v>100</v>
      </c>
      <c r="C11" s="23" t="s">
        <v>107</v>
      </c>
      <c r="D11" s="80">
        <f>E11+F11+G11+I11</f>
        <v>16826712.98</v>
      </c>
      <c r="E11" s="80">
        <f>E16</f>
        <v>15350909.34</v>
      </c>
      <c r="F11" s="80">
        <f>F20</f>
        <v>191901.66</v>
      </c>
      <c r="G11" s="80">
        <f>G20</f>
        <v>0</v>
      </c>
      <c r="H11" s="80">
        <f>H16</f>
        <v>0</v>
      </c>
      <c r="I11" s="80">
        <f>I12+I16+I18+I19+I21+I22</f>
        <v>1283901.98</v>
      </c>
      <c r="J11" s="80">
        <f>J16</f>
        <v>0</v>
      </c>
    </row>
    <row r="12" spans="1:10" ht="18.75">
      <c r="A12" s="28" t="s">
        <v>2</v>
      </c>
      <c r="B12" s="98">
        <v>110</v>
      </c>
      <c r="C12" s="116"/>
      <c r="D12" s="101"/>
      <c r="E12" s="101" t="s">
        <v>107</v>
      </c>
      <c r="F12" s="101" t="s">
        <v>107</v>
      </c>
      <c r="G12" s="101" t="s">
        <v>107</v>
      </c>
      <c r="H12" s="101" t="s">
        <v>107</v>
      </c>
      <c r="I12" s="101"/>
      <c r="J12" s="101" t="s">
        <v>107</v>
      </c>
    </row>
    <row r="13" spans="1:10" ht="12.75">
      <c r="A13" s="119" t="s">
        <v>108</v>
      </c>
      <c r="B13" s="99"/>
      <c r="C13" s="117"/>
      <c r="D13" s="112"/>
      <c r="E13" s="112"/>
      <c r="F13" s="112"/>
      <c r="G13" s="112"/>
      <c r="H13" s="112"/>
      <c r="I13" s="112"/>
      <c r="J13" s="112"/>
    </row>
    <row r="14" spans="1:10" ht="12.75">
      <c r="A14" s="126"/>
      <c r="B14" s="100"/>
      <c r="C14" s="118"/>
      <c r="D14" s="102"/>
      <c r="E14" s="102"/>
      <c r="F14" s="102"/>
      <c r="G14" s="102"/>
      <c r="H14" s="102"/>
      <c r="I14" s="102"/>
      <c r="J14" s="102"/>
    </row>
    <row r="15" spans="1:10" ht="18.75">
      <c r="A15" s="40"/>
      <c r="B15" s="51"/>
      <c r="C15" s="49"/>
      <c r="D15" s="80"/>
      <c r="E15" s="80"/>
      <c r="F15" s="80"/>
      <c r="G15" s="80"/>
      <c r="H15" s="80"/>
      <c r="I15" s="80"/>
      <c r="J15" s="80"/>
    </row>
    <row r="16" spans="1:10" ht="18.75">
      <c r="A16" s="25" t="s">
        <v>109</v>
      </c>
      <c r="B16" s="23">
        <v>120</v>
      </c>
      <c r="C16" s="49" t="s">
        <v>180</v>
      </c>
      <c r="D16" s="80">
        <f>E16+H16+I16</f>
        <v>16634811.32</v>
      </c>
      <c r="E16" s="80">
        <f>E24</f>
        <v>15350909.34</v>
      </c>
      <c r="F16" s="80" t="s">
        <v>107</v>
      </c>
      <c r="G16" s="80" t="s">
        <v>107</v>
      </c>
      <c r="H16" s="80"/>
      <c r="I16" s="80">
        <f>I24</f>
        <v>1283901.98</v>
      </c>
      <c r="J16" s="80"/>
    </row>
    <row r="17" spans="1:10" ht="18.75">
      <c r="A17" s="40"/>
      <c r="B17" s="51"/>
      <c r="C17" s="49"/>
      <c r="D17" s="80"/>
      <c r="E17" s="80"/>
      <c r="F17" s="80"/>
      <c r="G17" s="80"/>
      <c r="H17" s="80"/>
      <c r="I17" s="80"/>
      <c r="J17" s="80"/>
    </row>
    <row r="18" spans="1:10" ht="37.5">
      <c r="A18" s="25" t="s">
        <v>110</v>
      </c>
      <c r="B18" s="23">
        <v>130</v>
      </c>
      <c r="C18" s="49"/>
      <c r="D18" s="80"/>
      <c r="E18" s="80" t="s">
        <v>107</v>
      </c>
      <c r="F18" s="80" t="s">
        <v>107</v>
      </c>
      <c r="G18" s="80" t="s">
        <v>107</v>
      </c>
      <c r="H18" s="80" t="s">
        <v>107</v>
      </c>
      <c r="I18" s="80"/>
      <c r="J18" s="80" t="s">
        <v>107</v>
      </c>
    </row>
    <row r="19" spans="1:10" ht="93.75">
      <c r="A19" s="25" t="s">
        <v>111</v>
      </c>
      <c r="B19" s="23">
        <v>140</v>
      </c>
      <c r="C19" s="49"/>
      <c r="D19" s="80"/>
      <c r="E19" s="80" t="s">
        <v>107</v>
      </c>
      <c r="F19" s="80" t="s">
        <v>107</v>
      </c>
      <c r="G19" s="80" t="s">
        <v>107</v>
      </c>
      <c r="H19" s="80" t="s">
        <v>107</v>
      </c>
      <c r="I19" s="80"/>
      <c r="J19" s="80" t="s">
        <v>107</v>
      </c>
    </row>
    <row r="20" spans="1:10" ht="37.5">
      <c r="A20" s="25" t="s">
        <v>112</v>
      </c>
      <c r="B20" s="23">
        <v>150</v>
      </c>
      <c r="C20" s="49" t="s">
        <v>181</v>
      </c>
      <c r="D20" s="80">
        <f>F20+G20</f>
        <v>191901.66</v>
      </c>
      <c r="E20" s="80" t="s">
        <v>107</v>
      </c>
      <c r="F20" s="80">
        <f>F24</f>
        <v>191901.66</v>
      </c>
      <c r="G20" s="80"/>
      <c r="H20" s="80" t="s">
        <v>107</v>
      </c>
      <c r="I20" s="80" t="s">
        <v>107</v>
      </c>
      <c r="J20" s="80" t="s">
        <v>107</v>
      </c>
    </row>
    <row r="21" spans="1:10" ht="18.75">
      <c r="A21" s="25" t="s">
        <v>113</v>
      </c>
      <c r="B21" s="23">
        <v>160</v>
      </c>
      <c r="C21" s="49"/>
      <c r="D21" s="80"/>
      <c r="E21" s="80" t="s">
        <v>107</v>
      </c>
      <c r="F21" s="80" t="s">
        <v>107</v>
      </c>
      <c r="G21" s="80" t="s">
        <v>107</v>
      </c>
      <c r="H21" s="80" t="s">
        <v>107</v>
      </c>
      <c r="I21" s="80"/>
      <c r="J21" s="80"/>
    </row>
    <row r="22" spans="1:10" ht="18.75">
      <c r="A22" s="25" t="s">
        <v>114</v>
      </c>
      <c r="B22" s="23">
        <v>180</v>
      </c>
      <c r="C22" s="49" t="s">
        <v>107</v>
      </c>
      <c r="D22" s="80"/>
      <c r="E22" s="80" t="s">
        <v>107</v>
      </c>
      <c r="F22" s="80" t="s">
        <v>107</v>
      </c>
      <c r="G22" s="80" t="s">
        <v>107</v>
      </c>
      <c r="H22" s="80" t="s">
        <v>107</v>
      </c>
      <c r="I22" s="80"/>
      <c r="J22" s="80" t="s">
        <v>107</v>
      </c>
    </row>
    <row r="23" spans="1:10" ht="18.75">
      <c r="A23" s="40"/>
      <c r="B23" s="51"/>
      <c r="C23" s="23"/>
      <c r="D23" s="80"/>
      <c r="E23" s="80"/>
      <c r="F23" s="80"/>
      <c r="G23" s="80"/>
      <c r="H23" s="80"/>
      <c r="I23" s="80"/>
      <c r="J23" s="80"/>
    </row>
    <row r="24" spans="1:10" ht="18.75">
      <c r="A24" s="39" t="s">
        <v>115</v>
      </c>
      <c r="B24" s="23">
        <v>200</v>
      </c>
      <c r="C24" s="23" t="s">
        <v>107</v>
      </c>
      <c r="D24" s="80">
        <f>D25+D56+SUM(D58:D62)+D70+D71</f>
        <v>16826712.98</v>
      </c>
      <c r="E24" s="80">
        <f aca="true" t="shared" si="0" ref="E24:J24">E25+E56+SUM(E58:E62)+E70+E71</f>
        <v>15350909.34</v>
      </c>
      <c r="F24" s="80">
        <f t="shared" si="0"/>
        <v>191901.66</v>
      </c>
      <c r="G24" s="80">
        <f t="shared" si="0"/>
        <v>0</v>
      </c>
      <c r="H24" s="80">
        <f t="shared" si="0"/>
        <v>0</v>
      </c>
      <c r="I24" s="80">
        <f t="shared" si="0"/>
        <v>1283901.98</v>
      </c>
      <c r="J24" s="80">
        <f t="shared" si="0"/>
        <v>0</v>
      </c>
    </row>
    <row r="25" spans="1:10" ht="37.5">
      <c r="A25" s="25" t="s">
        <v>116</v>
      </c>
      <c r="B25" s="23">
        <v>210</v>
      </c>
      <c r="C25" s="23" t="s">
        <v>183</v>
      </c>
      <c r="D25" s="80">
        <f>D26+SUM(D49:D55)</f>
        <v>11955907.56</v>
      </c>
      <c r="E25" s="80">
        <f aca="true" t="shared" si="1" ref="E25:J25">E26+SUM(E49:E55)</f>
        <v>11784657.06</v>
      </c>
      <c r="F25" s="80">
        <f t="shared" si="1"/>
        <v>171250.5</v>
      </c>
      <c r="G25" s="80">
        <f t="shared" si="1"/>
        <v>0</v>
      </c>
      <c r="H25" s="80">
        <f t="shared" si="1"/>
        <v>0</v>
      </c>
      <c r="I25" s="80">
        <f t="shared" si="1"/>
        <v>0</v>
      </c>
      <c r="J25" s="80">
        <f t="shared" si="1"/>
        <v>0</v>
      </c>
    </row>
    <row r="26" spans="1:10" ht="18.75">
      <c r="A26" s="28" t="s">
        <v>82</v>
      </c>
      <c r="B26" s="98">
        <v>211</v>
      </c>
      <c r="C26" s="98" t="s">
        <v>183</v>
      </c>
      <c r="D26" s="101">
        <f aca="true" t="shared" si="2" ref="D26:J26">SUM(D29:D48)</f>
        <v>11797477.56</v>
      </c>
      <c r="E26" s="101">
        <f t="shared" si="2"/>
        <v>11766227.06</v>
      </c>
      <c r="F26" s="101">
        <f t="shared" si="2"/>
        <v>31250.5</v>
      </c>
      <c r="G26" s="101">
        <f t="shared" si="2"/>
        <v>0</v>
      </c>
      <c r="H26" s="101">
        <f t="shared" si="2"/>
        <v>0</v>
      </c>
      <c r="I26" s="101">
        <f t="shared" si="2"/>
        <v>0</v>
      </c>
      <c r="J26" s="101">
        <f t="shared" si="2"/>
        <v>0</v>
      </c>
    </row>
    <row r="27" spans="1:10" ht="12.75" customHeight="1">
      <c r="A27" s="114" t="s">
        <v>182</v>
      </c>
      <c r="B27" s="99"/>
      <c r="C27" s="99"/>
      <c r="D27" s="112"/>
      <c r="E27" s="112"/>
      <c r="F27" s="112"/>
      <c r="G27" s="112"/>
      <c r="H27" s="112"/>
      <c r="I27" s="112"/>
      <c r="J27" s="112"/>
    </row>
    <row r="28" spans="1:10" ht="27" customHeight="1">
      <c r="A28" s="111"/>
      <c r="B28" s="99"/>
      <c r="C28" s="100"/>
      <c r="D28" s="102"/>
      <c r="E28" s="102"/>
      <c r="F28" s="102"/>
      <c r="G28" s="102"/>
      <c r="H28" s="102"/>
      <c r="I28" s="102"/>
      <c r="J28" s="102"/>
    </row>
    <row r="29" spans="1:10" ht="37.5">
      <c r="A29" s="122" t="s">
        <v>167</v>
      </c>
      <c r="B29" s="125"/>
      <c r="C29" s="50" t="s">
        <v>230</v>
      </c>
      <c r="D29" s="81">
        <f>SUM(E29:I29)</f>
        <v>0</v>
      </c>
      <c r="E29" s="81"/>
      <c r="F29" s="81"/>
      <c r="G29" s="81"/>
      <c r="H29" s="81"/>
      <c r="I29" s="81"/>
      <c r="J29" s="81"/>
    </row>
    <row r="30" spans="1:10" ht="37.5">
      <c r="A30" s="123"/>
      <c r="B30" s="125"/>
      <c r="C30" s="50" t="s">
        <v>231</v>
      </c>
      <c r="D30" s="81">
        <f aca="true" t="shared" si="3" ref="D30:D55">SUM(E30:I30)</f>
        <v>24001.93</v>
      </c>
      <c r="E30" s="81"/>
      <c r="F30" s="81">
        <v>24001.93</v>
      </c>
      <c r="G30" s="81"/>
      <c r="H30" s="81"/>
      <c r="I30" s="81"/>
      <c r="J30" s="81"/>
    </row>
    <row r="31" spans="1:10" ht="37.5">
      <c r="A31" s="123"/>
      <c r="B31" s="125"/>
      <c r="C31" s="50" t="s">
        <v>232</v>
      </c>
      <c r="D31" s="81">
        <f t="shared" si="3"/>
        <v>2322643.86</v>
      </c>
      <c r="E31" s="81">
        <v>2322643.86</v>
      </c>
      <c r="F31" s="81"/>
      <c r="G31" s="81"/>
      <c r="H31" s="81"/>
      <c r="I31" s="81"/>
      <c r="J31" s="81"/>
    </row>
    <row r="32" spans="1:10" ht="37.5">
      <c r="A32" s="123"/>
      <c r="B32" s="125"/>
      <c r="C32" s="50" t="s">
        <v>233</v>
      </c>
      <c r="D32" s="81">
        <f t="shared" si="3"/>
        <v>4471988.37</v>
      </c>
      <c r="E32" s="81">
        <v>4471988.37</v>
      </c>
      <c r="F32" s="81"/>
      <c r="G32" s="81"/>
      <c r="H32" s="81"/>
      <c r="I32" s="81"/>
      <c r="J32" s="81"/>
    </row>
    <row r="33" spans="1:10" ht="37.5">
      <c r="A33" s="123"/>
      <c r="B33" s="125"/>
      <c r="C33" s="50" t="s">
        <v>234</v>
      </c>
      <c r="D33" s="81">
        <f t="shared" si="3"/>
        <v>2195432.64</v>
      </c>
      <c r="E33" s="81">
        <v>2195432.64</v>
      </c>
      <c r="F33" s="81"/>
      <c r="G33" s="81"/>
      <c r="H33" s="81"/>
      <c r="I33" s="81"/>
      <c r="J33" s="81"/>
    </row>
    <row r="34" spans="1:10" ht="37.5">
      <c r="A34" s="123"/>
      <c r="B34" s="125"/>
      <c r="C34" s="50" t="s">
        <v>281</v>
      </c>
      <c r="D34" s="81">
        <f t="shared" si="3"/>
        <v>46975.87</v>
      </c>
      <c r="E34" s="81">
        <v>46975.87</v>
      </c>
      <c r="F34" s="81"/>
      <c r="G34" s="81"/>
      <c r="H34" s="81"/>
      <c r="I34" s="81"/>
      <c r="J34" s="81"/>
    </row>
    <row r="35" spans="1:10" ht="18.75">
      <c r="A35" s="123"/>
      <c r="B35" s="125"/>
      <c r="C35" s="50"/>
      <c r="D35" s="81">
        <f t="shared" si="3"/>
        <v>0</v>
      </c>
      <c r="E35" s="81"/>
      <c r="F35" s="81"/>
      <c r="G35" s="81"/>
      <c r="H35" s="81"/>
      <c r="I35" s="81"/>
      <c r="J35" s="81"/>
    </row>
    <row r="36" spans="1:10" ht="18.75">
      <c r="A36" s="123"/>
      <c r="B36" s="125"/>
      <c r="C36" s="50"/>
      <c r="D36" s="81">
        <f t="shared" si="3"/>
        <v>0</v>
      </c>
      <c r="E36" s="81"/>
      <c r="F36" s="81"/>
      <c r="G36" s="81"/>
      <c r="H36" s="81"/>
      <c r="I36" s="81"/>
      <c r="J36" s="81"/>
    </row>
    <row r="37" spans="1:10" ht="18.75">
      <c r="A37" s="123"/>
      <c r="B37" s="125"/>
      <c r="C37" s="50"/>
      <c r="D37" s="81">
        <f t="shared" si="3"/>
        <v>0</v>
      </c>
      <c r="E37" s="81"/>
      <c r="F37" s="81"/>
      <c r="G37" s="81"/>
      <c r="H37" s="81"/>
      <c r="I37" s="81"/>
      <c r="J37" s="81"/>
    </row>
    <row r="38" spans="1:10" ht="18.75">
      <c r="A38" s="124"/>
      <c r="B38" s="125"/>
      <c r="C38" s="50"/>
      <c r="D38" s="81">
        <f t="shared" si="3"/>
        <v>0</v>
      </c>
      <c r="E38" s="81"/>
      <c r="F38" s="81"/>
      <c r="G38" s="81"/>
      <c r="H38" s="81"/>
      <c r="I38" s="81"/>
      <c r="J38" s="81"/>
    </row>
    <row r="39" spans="1:10" ht="37.5">
      <c r="A39" s="121" t="s">
        <v>168</v>
      </c>
      <c r="B39" s="99"/>
      <c r="C39" s="50" t="s">
        <v>235</v>
      </c>
      <c r="D39" s="81">
        <f t="shared" si="3"/>
        <v>0</v>
      </c>
      <c r="E39" s="81"/>
      <c r="F39" s="81"/>
      <c r="G39" s="81"/>
      <c r="H39" s="81"/>
      <c r="I39" s="81"/>
      <c r="J39" s="81"/>
    </row>
    <row r="40" spans="1:10" ht="37.5">
      <c r="A40" s="114"/>
      <c r="B40" s="99"/>
      <c r="C40" s="50" t="s">
        <v>236</v>
      </c>
      <c r="D40" s="81">
        <f t="shared" si="3"/>
        <v>7248.57</v>
      </c>
      <c r="E40" s="81"/>
      <c r="F40" s="81">
        <v>7248.57</v>
      </c>
      <c r="G40" s="81"/>
      <c r="H40" s="81"/>
      <c r="I40" s="81"/>
      <c r="J40" s="81"/>
    </row>
    <row r="41" spans="1:10" ht="37.5">
      <c r="A41" s="114"/>
      <c r="B41" s="99"/>
      <c r="C41" s="50" t="s">
        <v>237</v>
      </c>
      <c r="D41" s="81">
        <f t="shared" si="3"/>
        <v>701438.45</v>
      </c>
      <c r="E41" s="81">
        <v>701438.45</v>
      </c>
      <c r="F41" s="81"/>
      <c r="G41" s="81"/>
      <c r="H41" s="81"/>
      <c r="I41" s="81"/>
      <c r="J41" s="81"/>
    </row>
    <row r="42" spans="1:10" ht="37.5">
      <c r="A42" s="114"/>
      <c r="B42" s="99"/>
      <c r="C42" s="50" t="s">
        <v>238</v>
      </c>
      <c r="D42" s="81">
        <f t="shared" si="3"/>
        <v>1350540.49</v>
      </c>
      <c r="E42" s="81">
        <v>1350540.49</v>
      </c>
      <c r="F42" s="81"/>
      <c r="G42" s="81"/>
      <c r="H42" s="81"/>
      <c r="I42" s="81"/>
      <c r="J42" s="81"/>
    </row>
    <row r="43" spans="1:10" ht="37.5">
      <c r="A43" s="114"/>
      <c r="B43" s="99"/>
      <c r="C43" s="50" t="s">
        <v>239</v>
      </c>
      <c r="D43" s="81">
        <f t="shared" si="3"/>
        <v>663020.66</v>
      </c>
      <c r="E43" s="81">
        <v>663020.66</v>
      </c>
      <c r="F43" s="81"/>
      <c r="G43" s="81"/>
      <c r="H43" s="81"/>
      <c r="I43" s="81"/>
      <c r="J43" s="81"/>
    </row>
    <row r="44" spans="1:10" ht="37.5">
      <c r="A44" s="114"/>
      <c r="B44" s="99"/>
      <c r="C44" s="50" t="s">
        <v>274</v>
      </c>
      <c r="D44" s="81">
        <f t="shared" si="3"/>
        <v>0</v>
      </c>
      <c r="E44" s="81"/>
      <c r="F44" s="81"/>
      <c r="G44" s="81"/>
      <c r="H44" s="81"/>
      <c r="I44" s="81"/>
      <c r="J44" s="81"/>
    </row>
    <row r="45" spans="1:10" ht="37.5">
      <c r="A45" s="114"/>
      <c r="B45" s="99"/>
      <c r="C45" s="50" t="s">
        <v>282</v>
      </c>
      <c r="D45" s="81">
        <f t="shared" si="3"/>
        <v>14186.72</v>
      </c>
      <c r="E45" s="81">
        <v>14186.72</v>
      </c>
      <c r="F45" s="81"/>
      <c r="G45" s="81"/>
      <c r="H45" s="81"/>
      <c r="I45" s="81"/>
      <c r="J45" s="81"/>
    </row>
    <row r="46" spans="1:10" ht="18.75">
      <c r="A46" s="114"/>
      <c r="B46" s="99"/>
      <c r="C46" s="50"/>
      <c r="D46" s="81">
        <f t="shared" si="3"/>
        <v>0</v>
      </c>
      <c r="E46" s="81"/>
      <c r="F46" s="81"/>
      <c r="G46" s="81"/>
      <c r="H46" s="81"/>
      <c r="I46" s="81"/>
      <c r="J46" s="81"/>
    </row>
    <row r="47" spans="1:10" ht="18.75">
      <c r="A47" s="114"/>
      <c r="B47" s="99"/>
      <c r="C47" s="50"/>
      <c r="D47" s="81">
        <f t="shared" si="3"/>
        <v>0</v>
      </c>
      <c r="E47" s="81"/>
      <c r="F47" s="81"/>
      <c r="G47" s="81"/>
      <c r="H47" s="81"/>
      <c r="I47" s="81"/>
      <c r="J47" s="81"/>
    </row>
    <row r="48" spans="1:10" ht="18.75">
      <c r="A48" s="115"/>
      <c r="B48" s="99"/>
      <c r="C48" s="50"/>
      <c r="D48" s="81">
        <f t="shared" si="3"/>
        <v>0</v>
      </c>
      <c r="E48" s="81"/>
      <c r="F48" s="81"/>
      <c r="G48" s="81"/>
      <c r="H48" s="81"/>
      <c r="I48" s="81"/>
      <c r="J48" s="81"/>
    </row>
    <row r="49" spans="1:10" ht="37.5">
      <c r="A49" s="113" t="s">
        <v>169</v>
      </c>
      <c r="B49" s="98">
        <v>212</v>
      </c>
      <c r="C49" s="50" t="s">
        <v>240</v>
      </c>
      <c r="D49" s="81">
        <f t="shared" si="3"/>
        <v>42000</v>
      </c>
      <c r="E49" s="80">
        <v>7000</v>
      </c>
      <c r="F49" s="80">
        <v>35000</v>
      </c>
      <c r="G49" s="80"/>
      <c r="H49" s="80"/>
      <c r="I49" s="80"/>
      <c r="J49" s="80"/>
    </row>
    <row r="50" spans="1:10" ht="37.5">
      <c r="A50" s="114"/>
      <c r="B50" s="99"/>
      <c r="C50" s="50" t="s">
        <v>241</v>
      </c>
      <c r="D50" s="81">
        <f t="shared" si="3"/>
        <v>111430</v>
      </c>
      <c r="E50" s="80">
        <v>11430</v>
      </c>
      <c r="F50" s="80">
        <v>100000</v>
      </c>
      <c r="G50" s="80"/>
      <c r="H50" s="80"/>
      <c r="I50" s="80"/>
      <c r="J50" s="80"/>
    </row>
    <row r="51" spans="1:10" ht="37.5">
      <c r="A51" s="114"/>
      <c r="B51" s="99"/>
      <c r="C51" s="50" t="s">
        <v>242</v>
      </c>
      <c r="D51" s="81">
        <f t="shared" si="3"/>
        <v>5000</v>
      </c>
      <c r="E51" s="80"/>
      <c r="F51" s="80">
        <v>5000</v>
      </c>
      <c r="G51" s="80"/>
      <c r="H51" s="80"/>
      <c r="I51" s="80"/>
      <c r="J51" s="80"/>
    </row>
    <row r="52" spans="1:10" ht="18.75">
      <c r="A52" s="114"/>
      <c r="B52" s="99"/>
      <c r="C52" s="49"/>
      <c r="D52" s="81">
        <f t="shared" si="3"/>
        <v>0</v>
      </c>
      <c r="E52" s="80"/>
      <c r="F52" s="80"/>
      <c r="G52" s="80"/>
      <c r="H52" s="80"/>
      <c r="I52" s="80"/>
      <c r="J52" s="80"/>
    </row>
    <row r="53" spans="1:10" ht="18.75">
      <c r="A53" s="114"/>
      <c r="B53" s="99"/>
      <c r="C53" s="49"/>
      <c r="D53" s="81">
        <f t="shared" si="3"/>
        <v>0</v>
      </c>
      <c r="E53" s="80"/>
      <c r="F53" s="80"/>
      <c r="G53" s="80"/>
      <c r="H53" s="80"/>
      <c r="I53" s="80"/>
      <c r="J53" s="80"/>
    </row>
    <row r="54" spans="1:10" ht="18.75">
      <c r="A54" s="114"/>
      <c r="B54" s="99"/>
      <c r="C54" s="49"/>
      <c r="D54" s="81">
        <f t="shared" si="3"/>
        <v>0</v>
      </c>
      <c r="E54" s="80"/>
      <c r="F54" s="80"/>
      <c r="G54" s="80"/>
      <c r="H54" s="80"/>
      <c r="I54" s="80"/>
      <c r="J54" s="80"/>
    </row>
    <row r="55" spans="1:10" ht="18.75">
      <c r="A55" s="115"/>
      <c r="B55" s="100"/>
      <c r="C55" s="49"/>
      <c r="D55" s="81">
        <f t="shared" si="3"/>
        <v>0</v>
      </c>
      <c r="E55" s="80"/>
      <c r="F55" s="80"/>
      <c r="G55" s="80"/>
      <c r="H55" s="80"/>
      <c r="I55" s="80"/>
      <c r="J55" s="80"/>
    </row>
    <row r="56" spans="1:10" ht="39.75" customHeight="1">
      <c r="A56" s="25" t="s">
        <v>117</v>
      </c>
      <c r="B56" s="23">
        <v>220</v>
      </c>
      <c r="C56" s="49"/>
      <c r="D56" s="81">
        <f aca="true" t="shared" si="4" ref="D56:D62">SUM(E56:I56)</f>
        <v>0</v>
      </c>
      <c r="E56" s="80"/>
      <c r="F56" s="80"/>
      <c r="G56" s="80"/>
      <c r="H56" s="80"/>
      <c r="I56" s="80"/>
      <c r="J56" s="80"/>
    </row>
    <row r="57" spans="1:10" ht="18.75">
      <c r="A57" s="30"/>
      <c r="B57" s="51"/>
      <c r="C57" s="49"/>
      <c r="D57" s="81">
        <f t="shared" si="4"/>
        <v>0</v>
      </c>
      <c r="E57" s="80"/>
      <c r="F57" s="80"/>
      <c r="G57" s="80"/>
      <c r="H57" s="80"/>
      <c r="I57" s="80"/>
      <c r="J57" s="80"/>
    </row>
    <row r="58" spans="1:10" ht="37.5">
      <c r="A58" s="110" t="s">
        <v>118</v>
      </c>
      <c r="B58" s="98">
        <v>230</v>
      </c>
      <c r="C58" s="50" t="s">
        <v>243</v>
      </c>
      <c r="D58" s="81">
        <f t="shared" si="4"/>
        <v>0</v>
      </c>
      <c r="E58" s="80"/>
      <c r="F58" s="80"/>
      <c r="G58" s="80"/>
      <c r="H58" s="80"/>
      <c r="I58" s="80"/>
      <c r="J58" s="80"/>
    </row>
    <row r="59" spans="1:10" ht="37.5">
      <c r="A59" s="119"/>
      <c r="B59" s="99"/>
      <c r="C59" s="50" t="s">
        <v>244</v>
      </c>
      <c r="D59" s="81">
        <f t="shared" si="4"/>
        <v>0</v>
      </c>
      <c r="E59" s="80"/>
      <c r="F59" s="80"/>
      <c r="G59" s="80"/>
      <c r="H59" s="80"/>
      <c r="I59" s="80"/>
      <c r="J59" s="80"/>
    </row>
    <row r="60" spans="1:10" ht="18.75">
      <c r="A60" s="119"/>
      <c r="B60" s="99"/>
      <c r="C60" s="49"/>
      <c r="D60" s="81">
        <f t="shared" si="4"/>
        <v>0</v>
      </c>
      <c r="E60" s="80"/>
      <c r="F60" s="80"/>
      <c r="G60" s="80"/>
      <c r="H60" s="80"/>
      <c r="I60" s="80"/>
      <c r="J60" s="80"/>
    </row>
    <row r="61" spans="1:10" ht="18.75">
      <c r="A61" s="119"/>
      <c r="B61" s="99"/>
      <c r="C61" s="49"/>
      <c r="D61" s="81">
        <f t="shared" si="4"/>
        <v>0</v>
      </c>
      <c r="E61" s="80"/>
      <c r="F61" s="80"/>
      <c r="G61" s="80"/>
      <c r="H61" s="80"/>
      <c r="I61" s="80"/>
      <c r="J61" s="80"/>
    </row>
    <row r="62" spans="1:10" ht="18.75">
      <c r="A62" s="120"/>
      <c r="B62" s="100"/>
      <c r="C62" s="49"/>
      <c r="D62" s="81">
        <f t="shared" si="4"/>
        <v>0</v>
      </c>
      <c r="E62" s="80"/>
      <c r="F62" s="80"/>
      <c r="G62" s="80"/>
      <c r="H62" s="80"/>
      <c r="I62" s="80"/>
      <c r="J62" s="80"/>
    </row>
    <row r="63" spans="1:10" ht="18" customHeight="1">
      <c r="A63" s="30" t="s">
        <v>82</v>
      </c>
      <c r="B63" s="51"/>
      <c r="C63" s="49"/>
      <c r="D63" s="80"/>
      <c r="E63" s="80"/>
      <c r="F63" s="80"/>
      <c r="G63" s="80"/>
      <c r="H63" s="80"/>
      <c r="I63" s="80"/>
      <c r="J63" s="80"/>
    </row>
    <row r="64" spans="1:10" ht="12.75">
      <c r="A64" s="110" t="s">
        <v>119</v>
      </c>
      <c r="B64" s="98">
        <v>240</v>
      </c>
      <c r="C64" s="116"/>
      <c r="D64" s="101"/>
      <c r="E64" s="101"/>
      <c r="F64" s="101"/>
      <c r="G64" s="101"/>
      <c r="H64" s="101"/>
      <c r="I64" s="101"/>
      <c r="J64" s="101"/>
    </row>
    <row r="65" spans="1:10" ht="12.75">
      <c r="A65" s="111"/>
      <c r="B65" s="99"/>
      <c r="C65" s="117"/>
      <c r="D65" s="112"/>
      <c r="E65" s="112"/>
      <c r="F65" s="112"/>
      <c r="G65" s="112"/>
      <c r="H65" s="112"/>
      <c r="I65" s="112"/>
      <c r="J65" s="112"/>
    </row>
    <row r="66" spans="1:10" ht="12.75">
      <c r="A66" s="119" t="s">
        <v>120</v>
      </c>
      <c r="B66" s="99"/>
      <c r="C66" s="117"/>
      <c r="D66" s="112"/>
      <c r="E66" s="112"/>
      <c r="F66" s="112"/>
      <c r="G66" s="112"/>
      <c r="H66" s="112"/>
      <c r="I66" s="112"/>
      <c r="J66" s="112"/>
    </row>
    <row r="67" spans="1:10" ht="12.75">
      <c r="A67" s="111"/>
      <c r="B67" s="99"/>
      <c r="C67" s="117"/>
      <c r="D67" s="112"/>
      <c r="E67" s="112"/>
      <c r="F67" s="112"/>
      <c r="G67" s="112"/>
      <c r="H67" s="112"/>
      <c r="I67" s="112"/>
      <c r="J67" s="112"/>
    </row>
    <row r="68" spans="1:10" ht="18.75">
      <c r="A68" s="29" t="s">
        <v>121</v>
      </c>
      <c r="B68" s="100"/>
      <c r="C68" s="118"/>
      <c r="D68" s="102"/>
      <c r="E68" s="102"/>
      <c r="F68" s="102"/>
      <c r="G68" s="102"/>
      <c r="H68" s="102"/>
      <c r="I68" s="102"/>
      <c r="J68" s="102"/>
    </row>
    <row r="69" spans="1:10" ht="18.75">
      <c r="A69" s="40"/>
      <c r="B69" s="51"/>
      <c r="C69" s="49"/>
      <c r="D69" s="80"/>
      <c r="E69" s="80"/>
      <c r="F69" s="80"/>
      <c r="G69" s="80"/>
      <c r="H69" s="80"/>
      <c r="I69" s="80"/>
      <c r="J69" s="80"/>
    </row>
    <row r="70" spans="1:10" ht="37.5">
      <c r="A70" s="25" t="s">
        <v>122</v>
      </c>
      <c r="B70" s="23">
        <v>250</v>
      </c>
      <c r="C70" s="49"/>
      <c r="D70" s="81">
        <f>SUM(E70:I70)</f>
        <v>0</v>
      </c>
      <c r="E70" s="80"/>
      <c r="F70" s="80"/>
      <c r="G70" s="80"/>
      <c r="H70" s="80"/>
      <c r="I70" s="80"/>
      <c r="J70" s="80"/>
    </row>
    <row r="71" spans="1:10" ht="37.5">
      <c r="A71" s="25" t="s">
        <v>123</v>
      </c>
      <c r="B71" s="98">
        <v>260</v>
      </c>
      <c r="C71" s="23" t="s">
        <v>107</v>
      </c>
      <c r="D71" s="80">
        <f>SUM(D72:D102)</f>
        <v>4870805.42</v>
      </c>
      <c r="E71" s="80">
        <f aca="true" t="shared" si="5" ref="E71:J71">SUM(E72:E102)</f>
        <v>3566252.28</v>
      </c>
      <c r="F71" s="80">
        <f>SUM(F72:F102)</f>
        <v>20651.16</v>
      </c>
      <c r="G71" s="80">
        <f t="shared" si="5"/>
        <v>0</v>
      </c>
      <c r="H71" s="80">
        <f t="shared" si="5"/>
        <v>0</v>
      </c>
      <c r="I71" s="80">
        <f t="shared" si="5"/>
        <v>1283901.98</v>
      </c>
      <c r="J71" s="80">
        <f t="shared" si="5"/>
        <v>0</v>
      </c>
    </row>
    <row r="72" spans="1:10" ht="37.5">
      <c r="A72" s="113" t="s">
        <v>170</v>
      </c>
      <c r="B72" s="99"/>
      <c r="C72" s="50" t="s">
        <v>246</v>
      </c>
      <c r="D72" s="81">
        <f>SUM(E72:I72)</f>
        <v>8400</v>
      </c>
      <c r="E72" s="80">
        <v>8400</v>
      </c>
      <c r="F72" s="80"/>
      <c r="G72" s="80"/>
      <c r="H72" s="80"/>
      <c r="I72" s="80"/>
      <c r="J72" s="80"/>
    </row>
    <row r="73" spans="1:10" ht="37.5">
      <c r="A73" s="114"/>
      <c r="B73" s="99"/>
      <c r="C73" s="50" t="s">
        <v>247</v>
      </c>
      <c r="D73" s="81">
        <f aca="true" t="shared" si="6" ref="D73:D102">SUM(E73:I73)</f>
        <v>21600</v>
      </c>
      <c r="E73" s="80">
        <v>21600</v>
      </c>
      <c r="F73" s="80"/>
      <c r="G73" s="80"/>
      <c r="H73" s="80"/>
      <c r="I73" s="80"/>
      <c r="J73" s="80"/>
    </row>
    <row r="74" spans="1:10" ht="18.75">
      <c r="A74" s="115"/>
      <c r="B74" s="99"/>
      <c r="C74" s="23"/>
      <c r="D74" s="81">
        <f t="shared" si="6"/>
        <v>0</v>
      </c>
      <c r="E74" s="80"/>
      <c r="F74" s="80"/>
      <c r="G74" s="80"/>
      <c r="H74" s="80"/>
      <c r="I74" s="80"/>
      <c r="J74" s="80"/>
    </row>
    <row r="75" spans="1:10" ht="18.75">
      <c r="A75" s="25" t="s">
        <v>171</v>
      </c>
      <c r="B75" s="99"/>
      <c r="C75" s="23"/>
      <c r="D75" s="81">
        <f t="shared" si="6"/>
        <v>0</v>
      </c>
      <c r="E75" s="80"/>
      <c r="F75" s="80"/>
      <c r="G75" s="80"/>
      <c r="H75" s="80"/>
      <c r="I75" s="80"/>
      <c r="J75" s="80"/>
    </row>
    <row r="76" spans="1:10" ht="37.5">
      <c r="A76" s="25" t="s">
        <v>172</v>
      </c>
      <c r="B76" s="99"/>
      <c r="C76" s="50" t="s">
        <v>245</v>
      </c>
      <c r="D76" s="81">
        <f t="shared" si="6"/>
        <v>1978012.58</v>
      </c>
      <c r="E76" s="80">
        <v>1978012.58</v>
      </c>
      <c r="F76" s="80"/>
      <c r="G76" s="80"/>
      <c r="H76" s="80"/>
      <c r="I76" s="80"/>
      <c r="J76" s="80"/>
    </row>
    <row r="77" spans="1:10" ht="37.5">
      <c r="A77" s="25" t="s">
        <v>173</v>
      </c>
      <c r="B77" s="99"/>
      <c r="C77" s="23"/>
      <c r="D77" s="81">
        <f t="shared" si="6"/>
        <v>0</v>
      </c>
      <c r="E77" s="80"/>
      <c r="F77" s="80"/>
      <c r="G77" s="80"/>
      <c r="H77" s="80"/>
      <c r="I77" s="80"/>
      <c r="J77" s="80"/>
    </row>
    <row r="78" spans="1:10" ht="37.5">
      <c r="A78" s="113" t="s">
        <v>174</v>
      </c>
      <c r="B78" s="99"/>
      <c r="C78" s="50" t="s">
        <v>245</v>
      </c>
      <c r="D78" s="81">
        <f t="shared" si="6"/>
        <v>110800</v>
      </c>
      <c r="E78" s="80">
        <v>110800</v>
      </c>
      <c r="F78" s="80"/>
      <c r="G78" s="80"/>
      <c r="H78" s="80"/>
      <c r="I78" s="80"/>
      <c r="J78" s="80"/>
    </row>
    <row r="79" spans="1:10" ht="37.5">
      <c r="A79" s="114"/>
      <c r="B79" s="99"/>
      <c r="C79" s="50" t="s">
        <v>246</v>
      </c>
      <c r="D79" s="81">
        <f t="shared" si="6"/>
        <v>8008.78</v>
      </c>
      <c r="E79" s="80">
        <v>8008.78</v>
      </c>
      <c r="F79" s="80"/>
      <c r="G79" s="80"/>
      <c r="H79" s="80"/>
      <c r="I79" s="80"/>
      <c r="J79" s="80"/>
    </row>
    <row r="80" spans="1:10" ht="37.5">
      <c r="A80" s="114"/>
      <c r="B80" s="99"/>
      <c r="C80" s="50" t="s">
        <v>247</v>
      </c>
      <c r="D80" s="81">
        <f t="shared" si="6"/>
        <v>12074.5</v>
      </c>
      <c r="E80" s="80">
        <v>12074.5</v>
      </c>
      <c r="F80" s="80"/>
      <c r="G80" s="80"/>
      <c r="H80" s="80"/>
      <c r="I80" s="80"/>
      <c r="J80" s="80"/>
    </row>
    <row r="81" spans="1:10" ht="37.5">
      <c r="A81" s="114"/>
      <c r="B81" s="99"/>
      <c r="C81" s="50" t="s">
        <v>275</v>
      </c>
      <c r="D81" s="81">
        <f t="shared" si="6"/>
        <v>0</v>
      </c>
      <c r="E81" s="80"/>
      <c r="F81" s="80"/>
      <c r="G81" s="80"/>
      <c r="H81" s="80"/>
      <c r="I81" s="80"/>
      <c r="J81" s="80"/>
    </row>
    <row r="82" spans="1:10" ht="18.75">
      <c r="A82" s="115"/>
      <c r="B82" s="99"/>
      <c r="C82" s="23"/>
      <c r="D82" s="81">
        <f t="shared" si="6"/>
        <v>0</v>
      </c>
      <c r="E82" s="80"/>
      <c r="F82" s="80"/>
      <c r="G82" s="80"/>
      <c r="H82" s="80"/>
      <c r="I82" s="80"/>
      <c r="J82" s="80"/>
    </row>
    <row r="83" spans="1:10" ht="37.5">
      <c r="A83" s="113" t="s">
        <v>175</v>
      </c>
      <c r="B83" s="99"/>
      <c r="C83" s="50" t="s">
        <v>245</v>
      </c>
      <c r="D83" s="81">
        <f t="shared" si="6"/>
        <v>35940</v>
      </c>
      <c r="E83" s="80">
        <v>35940</v>
      </c>
      <c r="F83" s="80"/>
      <c r="G83" s="80"/>
      <c r="H83" s="80"/>
      <c r="I83" s="80"/>
      <c r="J83" s="80"/>
    </row>
    <row r="84" spans="1:10" ht="37.5">
      <c r="A84" s="114"/>
      <c r="B84" s="99"/>
      <c r="C84" s="50" t="s">
        <v>246</v>
      </c>
      <c r="D84" s="81">
        <f t="shared" si="6"/>
        <v>45000</v>
      </c>
      <c r="E84" s="80">
        <v>45000</v>
      </c>
      <c r="F84" s="80"/>
      <c r="G84" s="80"/>
      <c r="H84" s="80"/>
      <c r="I84" s="80"/>
      <c r="J84" s="80"/>
    </row>
    <row r="85" spans="1:10" ht="37.5">
      <c r="A85" s="114"/>
      <c r="B85" s="99"/>
      <c r="C85" s="50" t="s">
        <v>247</v>
      </c>
      <c r="D85" s="81">
        <f t="shared" si="6"/>
        <v>58600</v>
      </c>
      <c r="E85" s="80">
        <v>58600</v>
      </c>
      <c r="F85" s="80"/>
      <c r="G85" s="80"/>
      <c r="H85" s="80"/>
      <c r="I85" s="80"/>
      <c r="J85" s="80"/>
    </row>
    <row r="86" spans="1:10" ht="18.75">
      <c r="A86" s="114"/>
      <c r="B86" s="99"/>
      <c r="C86" s="49" t="s">
        <v>249</v>
      </c>
      <c r="D86" s="81">
        <f t="shared" si="6"/>
        <v>0</v>
      </c>
      <c r="E86" s="80"/>
      <c r="F86" s="80"/>
      <c r="G86" s="80"/>
      <c r="H86" s="80"/>
      <c r="I86" s="80"/>
      <c r="J86" s="80"/>
    </row>
    <row r="87" spans="1:10" ht="18.75">
      <c r="A87" s="115"/>
      <c r="B87" s="99"/>
      <c r="C87" s="23"/>
      <c r="D87" s="81">
        <f t="shared" si="6"/>
        <v>0</v>
      </c>
      <c r="E87" s="80"/>
      <c r="F87" s="80"/>
      <c r="G87" s="80"/>
      <c r="H87" s="80"/>
      <c r="I87" s="80"/>
      <c r="J87" s="80"/>
    </row>
    <row r="88" spans="1:10" ht="18.75">
      <c r="A88" s="113" t="s">
        <v>176</v>
      </c>
      <c r="B88" s="99"/>
      <c r="C88" s="23"/>
      <c r="D88" s="81">
        <f t="shared" si="6"/>
        <v>0</v>
      </c>
      <c r="E88" s="80"/>
      <c r="F88" s="80"/>
      <c r="G88" s="80"/>
      <c r="H88" s="80"/>
      <c r="I88" s="80"/>
      <c r="J88" s="80"/>
    </row>
    <row r="89" spans="1:10" ht="18.75">
      <c r="A89" s="115"/>
      <c r="B89" s="99"/>
      <c r="C89" s="23"/>
      <c r="D89" s="81">
        <f t="shared" si="6"/>
        <v>0</v>
      </c>
      <c r="E89" s="80"/>
      <c r="F89" s="80"/>
      <c r="G89" s="80"/>
      <c r="H89" s="80"/>
      <c r="I89" s="80"/>
      <c r="J89" s="80"/>
    </row>
    <row r="90" spans="1:10" ht="37.5">
      <c r="A90" s="113" t="s">
        <v>177</v>
      </c>
      <c r="B90" s="99"/>
      <c r="C90" s="50" t="s">
        <v>245</v>
      </c>
      <c r="D90" s="81">
        <f t="shared" si="6"/>
        <v>0</v>
      </c>
      <c r="E90" s="80"/>
      <c r="F90" s="80"/>
      <c r="G90" s="80"/>
      <c r="H90" s="80"/>
      <c r="I90" s="80"/>
      <c r="J90" s="80"/>
    </row>
    <row r="91" spans="1:10" ht="37.5">
      <c r="A91" s="114"/>
      <c r="B91" s="99"/>
      <c r="C91" s="50" t="s">
        <v>246</v>
      </c>
      <c r="D91" s="81">
        <f t="shared" si="6"/>
        <v>922.65</v>
      </c>
      <c r="E91" s="80">
        <v>922.65</v>
      </c>
      <c r="F91" s="80"/>
      <c r="G91" s="80"/>
      <c r="H91" s="80"/>
      <c r="I91" s="80"/>
      <c r="J91" s="80"/>
    </row>
    <row r="92" spans="1:10" ht="37.5">
      <c r="A92" s="114"/>
      <c r="B92" s="99"/>
      <c r="C92" s="50" t="s">
        <v>247</v>
      </c>
      <c r="D92" s="81">
        <f t="shared" si="6"/>
        <v>18750.96</v>
      </c>
      <c r="E92" s="80">
        <v>18750.96</v>
      </c>
      <c r="F92" s="80"/>
      <c r="G92" s="80"/>
      <c r="H92" s="80"/>
      <c r="I92" s="80"/>
      <c r="J92" s="80"/>
    </row>
    <row r="93" spans="1:10" ht="18.75">
      <c r="A93" s="114"/>
      <c r="B93" s="99"/>
      <c r="C93" s="49" t="s">
        <v>249</v>
      </c>
      <c r="D93" s="81">
        <f t="shared" si="6"/>
        <v>0</v>
      </c>
      <c r="E93" s="80"/>
      <c r="F93" s="80"/>
      <c r="G93" s="80"/>
      <c r="H93" s="80"/>
      <c r="I93" s="80"/>
      <c r="J93" s="80"/>
    </row>
    <row r="94" spans="1:10" ht="18.75">
      <c r="A94" s="114"/>
      <c r="B94" s="99"/>
      <c r="C94" s="23"/>
      <c r="D94" s="81">
        <f t="shared" si="6"/>
        <v>0</v>
      </c>
      <c r="E94" s="80"/>
      <c r="F94" s="80"/>
      <c r="G94" s="80"/>
      <c r="H94" s="80"/>
      <c r="I94" s="80"/>
      <c r="J94" s="80"/>
    </row>
    <row r="95" spans="1:10" ht="18.75">
      <c r="A95" s="115"/>
      <c r="B95" s="99"/>
      <c r="C95" s="23"/>
      <c r="D95" s="81">
        <f t="shared" si="6"/>
        <v>0</v>
      </c>
      <c r="E95" s="80"/>
      <c r="F95" s="80"/>
      <c r="G95" s="80"/>
      <c r="H95" s="80"/>
      <c r="I95" s="80"/>
      <c r="J95" s="80"/>
    </row>
    <row r="96" spans="1:10" ht="37.5">
      <c r="A96" s="113" t="s">
        <v>178</v>
      </c>
      <c r="B96" s="99"/>
      <c r="C96" s="50" t="s">
        <v>245</v>
      </c>
      <c r="D96" s="81">
        <f t="shared" si="6"/>
        <v>1268142.81</v>
      </c>
      <c r="E96" s="80">
        <v>1268142.81</v>
      </c>
      <c r="F96" s="80"/>
      <c r="G96" s="80"/>
      <c r="H96" s="80"/>
      <c r="I96" s="80"/>
      <c r="J96" s="80"/>
    </row>
    <row r="97" spans="1:10" ht="37.5">
      <c r="A97" s="114"/>
      <c r="B97" s="99"/>
      <c r="C97" s="50" t="s">
        <v>246</v>
      </c>
      <c r="D97" s="81">
        <f t="shared" si="6"/>
        <v>0</v>
      </c>
      <c r="E97" s="80"/>
      <c r="F97" s="80"/>
      <c r="G97" s="80"/>
      <c r="H97" s="80"/>
      <c r="I97" s="80"/>
      <c r="J97" s="80"/>
    </row>
    <row r="98" spans="1:10" ht="37.5">
      <c r="A98" s="114"/>
      <c r="B98" s="99"/>
      <c r="C98" s="50" t="s">
        <v>247</v>
      </c>
      <c r="D98" s="81">
        <f t="shared" si="6"/>
        <v>0</v>
      </c>
      <c r="E98" s="80"/>
      <c r="F98" s="80"/>
      <c r="G98" s="80"/>
      <c r="H98" s="80"/>
      <c r="I98" s="80"/>
      <c r="J98" s="80"/>
    </row>
    <row r="99" spans="1:10" ht="18.75">
      <c r="A99" s="114"/>
      <c r="B99" s="99"/>
      <c r="C99" s="50" t="s">
        <v>248</v>
      </c>
      <c r="D99" s="81">
        <f t="shared" si="6"/>
        <v>20651.16</v>
      </c>
      <c r="E99" s="80"/>
      <c r="F99" s="80">
        <v>20651.16</v>
      </c>
      <c r="G99" s="80"/>
      <c r="H99" s="80"/>
      <c r="I99" s="80"/>
      <c r="J99" s="80"/>
    </row>
    <row r="100" spans="1:10" ht="18.75">
      <c r="A100" s="114"/>
      <c r="B100" s="99"/>
      <c r="C100" s="49" t="s">
        <v>249</v>
      </c>
      <c r="D100" s="81">
        <f t="shared" si="6"/>
        <v>1283901.98</v>
      </c>
      <c r="E100" s="80"/>
      <c r="F100" s="80"/>
      <c r="G100" s="80"/>
      <c r="H100" s="80"/>
      <c r="I100" s="80">
        <v>1283901.98</v>
      </c>
      <c r="J100" s="80"/>
    </row>
    <row r="101" spans="1:10" ht="18.75">
      <c r="A101" s="114"/>
      <c r="B101" s="99"/>
      <c r="C101" s="23"/>
      <c r="D101" s="81">
        <f t="shared" si="6"/>
        <v>0</v>
      </c>
      <c r="E101" s="80"/>
      <c r="F101" s="80"/>
      <c r="G101" s="80"/>
      <c r="H101" s="80"/>
      <c r="I101" s="80"/>
      <c r="J101" s="80"/>
    </row>
    <row r="102" spans="1:10" ht="18.75">
      <c r="A102" s="115"/>
      <c r="B102" s="100"/>
      <c r="C102" s="23"/>
      <c r="D102" s="81">
        <f t="shared" si="6"/>
        <v>0</v>
      </c>
      <c r="E102" s="80"/>
      <c r="F102" s="80"/>
      <c r="G102" s="80"/>
      <c r="H102" s="80"/>
      <c r="I102" s="80"/>
      <c r="J102" s="80"/>
    </row>
    <row r="103" spans="1:10" ht="37.5">
      <c r="A103" s="39" t="s">
        <v>124</v>
      </c>
      <c r="B103" s="23">
        <v>300</v>
      </c>
      <c r="C103" s="23" t="s">
        <v>107</v>
      </c>
      <c r="D103" s="80"/>
      <c r="E103" s="80"/>
      <c r="F103" s="80"/>
      <c r="G103" s="80"/>
      <c r="H103" s="80"/>
      <c r="I103" s="80"/>
      <c r="J103" s="80"/>
    </row>
    <row r="104" spans="1:10" ht="18.75">
      <c r="A104" s="31" t="s">
        <v>82</v>
      </c>
      <c r="B104" s="98">
        <v>310</v>
      </c>
      <c r="C104" s="98"/>
      <c r="D104" s="101"/>
      <c r="E104" s="101"/>
      <c r="F104" s="101"/>
      <c r="G104" s="101"/>
      <c r="H104" s="101"/>
      <c r="I104" s="101"/>
      <c r="J104" s="101"/>
    </row>
    <row r="105" spans="1:10" ht="18.75">
      <c r="A105" s="29" t="s">
        <v>125</v>
      </c>
      <c r="B105" s="100"/>
      <c r="C105" s="100"/>
      <c r="D105" s="102"/>
      <c r="E105" s="102"/>
      <c r="F105" s="102"/>
      <c r="G105" s="102"/>
      <c r="H105" s="102"/>
      <c r="I105" s="102"/>
      <c r="J105" s="102"/>
    </row>
    <row r="106" spans="1:10" ht="18.75">
      <c r="A106" s="25" t="s">
        <v>126</v>
      </c>
      <c r="B106" s="23">
        <v>320</v>
      </c>
      <c r="C106" s="23"/>
      <c r="D106" s="80"/>
      <c r="E106" s="80"/>
      <c r="F106" s="80"/>
      <c r="G106" s="80"/>
      <c r="H106" s="80"/>
      <c r="I106" s="80"/>
      <c r="J106" s="80"/>
    </row>
    <row r="107" spans="1:10" ht="37.5">
      <c r="A107" s="39" t="s">
        <v>127</v>
      </c>
      <c r="B107" s="23">
        <v>400</v>
      </c>
      <c r="C107" s="23"/>
      <c r="D107" s="80"/>
      <c r="E107" s="80"/>
      <c r="F107" s="80"/>
      <c r="G107" s="80"/>
      <c r="H107" s="80"/>
      <c r="I107" s="80"/>
      <c r="J107" s="80"/>
    </row>
    <row r="108" spans="1:10" ht="18.75">
      <c r="A108" s="31" t="s">
        <v>128</v>
      </c>
      <c r="B108" s="98">
        <v>410</v>
      </c>
      <c r="C108" s="98"/>
      <c r="D108" s="101"/>
      <c r="E108" s="101"/>
      <c r="F108" s="101"/>
      <c r="G108" s="101"/>
      <c r="H108" s="101"/>
      <c r="I108" s="101"/>
      <c r="J108" s="101"/>
    </row>
    <row r="109" spans="1:10" ht="18.75">
      <c r="A109" s="29" t="s">
        <v>129</v>
      </c>
      <c r="B109" s="100"/>
      <c r="C109" s="100"/>
      <c r="D109" s="102"/>
      <c r="E109" s="102"/>
      <c r="F109" s="102"/>
      <c r="G109" s="102"/>
      <c r="H109" s="102"/>
      <c r="I109" s="102"/>
      <c r="J109" s="102"/>
    </row>
    <row r="110" spans="1:10" ht="18.75">
      <c r="A110" s="25" t="s">
        <v>130</v>
      </c>
      <c r="B110" s="23">
        <v>420</v>
      </c>
      <c r="C110" s="23"/>
      <c r="D110" s="80"/>
      <c r="E110" s="80"/>
      <c r="F110" s="80"/>
      <c r="G110" s="80"/>
      <c r="H110" s="80"/>
      <c r="I110" s="80"/>
      <c r="J110" s="80"/>
    </row>
    <row r="111" spans="1:10" ht="18.75">
      <c r="A111" s="25" t="s">
        <v>131</v>
      </c>
      <c r="B111" s="23">
        <v>500</v>
      </c>
      <c r="C111" s="23" t="s">
        <v>107</v>
      </c>
      <c r="D111" s="80"/>
      <c r="E111" s="80"/>
      <c r="F111" s="80"/>
      <c r="G111" s="80"/>
      <c r="H111" s="80"/>
      <c r="I111" s="80"/>
      <c r="J111" s="80"/>
    </row>
    <row r="112" spans="1:10" ht="18.75">
      <c r="A112" s="25" t="s">
        <v>132</v>
      </c>
      <c r="B112" s="23">
        <v>600</v>
      </c>
      <c r="C112" s="23" t="s">
        <v>107</v>
      </c>
      <c r="D112" s="80"/>
      <c r="E112" s="80"/>
      <c r="F112" s="80"/>
      <c r="G112" s="80"/>
      <c r="H112" s="80"/>
      <c r="I112" s="80"/>
      <c r="J112" s="80"/>
    </row>
    <row r="113" spans="3:10" ht="20.25" customHeight="1">
      <c r="C113" s="38"/>
      <c r="D113" s="38"/>
      <c r="E113" s="38"/>
      <c r="F113" s="38"/>
      <c r="G113" s="38"/>
      <c r="H113" s="38"/>
      <c r="I113" s="38"/>
      <c r="J113" s="38"/>
    </row>
    <row r="114" spans="3:10" ht="27.75" customHeight="1">
      <c r="C114" s="38"/>
      <c r="D114" s="38"/>
      <c r="E114" s="38"/>
      <c r="F114" s="38"/>
      <c r="G114" s="38"/>
      <c r="H114" s="38"/>
      <c r="I114" s="38"/>
      <c r="J114" s="38"/>
    </row>
    <row r="115" spans="1:11" ht="20.25" customHeight="1">
      <c r="A115" s="106" t="s">
        <v>97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24"/>
    </row>
    <row r="116" spans="1:11" ht="20.25" customHeight="1">
      <c r="A116" s="107" t="s">
        <v>279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42"/>
    </row>
    <row r="119" spans="1:10" ht="22.5" customHeight="1">
      <c r="A119" s="98" t="s">
        <v>48</v>
      </c>
      <c r="B119" s="98" t="s">
        <v>98</v>
      </c>
      <c r="C119" s="98" t="s">
        <v>99</v>
      </c>
      <c r="D119" s="103" t="s">
        <v>100</v>
      </c>
      <c r="E119" s="104"/>
      <c r="F119" s="104"/>
      <c r="G119" s="104"/>
      <c r="H119" s="104"/>
      <c r="I119" s="104"/>
      <c r="J119" s="104"/>
    </row>
    <row r="120" spans="1:10" ht="18.75" customHeight="1">
      <c r="A120" s="99"/>
      <c r="B120" s="99"/>
      <c r="C120" s="99"/>
      <c r="D120" s="98" t="s">
        <v>3</v>
      </c>
      <c r="E120" s="103" t="s">
        <v>2</v>
      </c>
      <c r="F120" s="104"/>
      <c r="G120" s="104"/>
      <c r="H120" s="104"/>
      <c r="I120" s="104"/>
      <c r="J120" s="104"/>
    </row>
    <row r="121" spans="1:10" ht="131.25" customHeight="1">
      <c r="A121" s="99"/>
      <c r="B121" s="99"/>
      <c r="C121" s="99"/>
      <c r="D121" s="99"/>
      <c r="E121" s="98" t="s">
        <v>166</v>
      </c>
      <c r="F121" s="108" t="s">
        <v>101</v>
      </c>
      <c r="G121" s="98" t="s">
        <v>102</v>
      </c>
      <c r="H121" s="98" t="s">
        <v>103</v>
      </c>
      <c r="I121" s="103" t="s">
        <v>104</v>
      </c>
      <c r="J121" s="105"/>
    </row>
    <row r="122" spans="1:10" ht="37.5">
      <c r="A122" s="100"/>
      <c r="B122" s="100"/>
      <c r="C122" s="100"/>
      <c r="D122" s="100"/>
      <c r="E122" s="100"/>
      <c r="F122" s="109"/>
      <c r="G122" s="100"/>
      <c r="H122" s="100"/>
      <c r="I122" s="23" t="s">
        <v>3</v>
      </c>
      <c r="J122" s="23" t="s">
        <v>105</v>
      </c>
    </row>
    <row r="123" spans="1:10" ht="18.75">
      <c r="A123" s="23">
        <v>1</v>
      </c>
      <c r="B123" s="23">
        <v>2</v>
      </c>
      <c r="C123" s="23">
        <v>3</v>
      </c>
      <c r="D123" s="23">
        <v>4</v>
      </c>
      <c r="E123" s="23">
        <v>5</v>
      </c>
      <c r="F123" s="23">
        <v>6</v>
      </c>
      <c r="G123" s="23">
        <v>7</v>
      </c>
      <c r="H123" s="23">
        <v>8</v>
      </c>
      <c r="I123" s="23">
        <v>9</v>
      </c>
      <c r="J123" s="23">
        <v>10</v>
      </c>
    </row>
    <row r="124" spans="1:10" ht="37.5">
      <c r="A124" s="39" t="s">
        <v>106</v>
      </c>
      <c r="B124" s="23">
        <v>100</v>
      </c>
      <c r="C124" s="23" t="s">
        <v>107</v>
      </c>
      <c r="D124" s="80">
        <f>E124+F124+G124+I124</f>
        <v>16826712.98</v>
      </c>
      <c r="E124" s="80">
        <f>E129</f>
        <v>15350909.34</v>
      </c>
      <c r="F124" s="80">
        <f>F133</f>
        <v>191901.66</v>
      </c>
      <c r="G124" s="80">
        <f>G133</f>
        <v>0</v>
      </c>
      <c r="H124" s="80">
        <f>H129</f>
        <v>0</v>
      </c>
      <c r="I124" s="80">
        <f>I125+I129+I131+I132+I134+I135</f>
        <v>1283901.98</v>
      </c>
      <c r="J124" s="80">
        <f>J129</f>
        <v>0</v>
      </c>
    </row>
    <row r="125" spans="1:10" ht="18.75">
      <c r="A125" s="28" t="s">
        <v>2</v>
      </c>
      <c r="B125" s="65">
        <v>110</v>
      </c>
      <c r="C125" s="71"/>
      <c r="D125" s="82"/>
      <c r="E125" s="82" t="s">
        <v>107</v>
      </c>
      <c r="F125" s="82" t="s">
        <v>107</v>
      </c>
      <c r="G125" s="82" t="s">
        <v>107</v>
      </c>
      <c r="H125" s="82" t="s">
        <v>107</v>
      </c>
      <c r="I125" s="82"/>
      <c r="J125" s="82" t="s">
        <v>107</v>
      </c>
    </row>
    <row r="126" spans="1:10" ht="18.75">
      <c r="A126" s="73" t="s">
        <v>108</v>
      </c>
      <c r="B126" s="66"/>
      <c r="C126" s="72"/>
      <c r="D126" s="66"/>
      <c r="E126" s="66"/>
      <c r="F126" s="66"/>
      <c r="G126" s="66"/>
      <c r="H126" s="66"/>
      <c r="I126" s="66"/>
      <c r="J126" s="66"/>
    </row>
    <row r="127" spans="1:10" ht="18.75">
      <c r="A127" s="78"/>
      <c r="B127" s="37"/>
      <c r="C127" s="50"/>
      <c r="D127" s="37"/>
      <c r="E127" s="37"/>
      <c r="F127" s="37"/>
      <c r="G127" s="37"/>
      <c r="H127" s="37"/>
      <c r="I127" s="37"/>
      <c r="J127" s="37"/>
    </row>
    <row r="128" spans="1:10" ht="18.75">
      <c r="A128" s="40"/>
      <c r="B128" s="51"/>
      <c r="C128" s="49"/>
      <c r="D128" s="80"/>
      <c r="E128" s="80"/>
      <c r="F128" s="80"/>
      <c r="G128" s="80"/>
      <c r="H128" s="80"/>
      <c r="I128" s="80"/>
      <c r="J128" s="80"/>
    </row>
    <row r="129" spans="1:10" ht="18.75">
      <c r="A129" s="25" t="s">
        <v>109</v>
      </c>
      <c r="B129" s="23">
        <v>120</v>
      </c>
      <c r="C129" s="49" t="s">
        <v>180</v>
      </c>
      <c r="D129" s="80">
        <f>E129+H129+I129</f>
        <v>16634811.32</v>
      </c>
      <c r="E129" s="80">
        <f>E137</f>
        <v>15350909.34</v>
      </c>
      <c r="F129" s="80" t="s">
        <v>107</v>
      </c>
      <c r="G129" s="80" t="s">
        <v>107</v>
      </c>
      <c r="H129" s="80"/>
      <c r="I129" s="80">
        <f>I137</f>
        <v>1283901.98</v>
      </c>
      <c r="J129" s="80"/>
    </row>
    <row r="130" spans="1:10" ht="18.75">
      <c r="A130" s="40"/>
      <c r="B130" s="51"/>
      <c r="C130" s="49"/>
      <c r="D130" s="80"/>
      <c r="E130" s="80"/>
      <c r="F130" s="80"/>
      <c r="G130" s="80"/>
      <c r="H130" s="80"/>
      <c r="I130" s="80"/>
      <c r="J130" s="80"/>
    </row>
    <row r="131" spans="1:10" ht="37.5">
      <c r="A131" s="25" t="s">
        <v>110</v>
      </c>
      <c r="B131" s="23">
        <v>130</v>
      </c>
      <c r="C131" s="49"/>
      <c r="D131" s="80"/>
      <c r="E131" s="80" t="s">
        <v>107</v>
      </c>
      <c r="F131" s="80" t="s">
        <v>107</v>
      </c>
      <c r="G131" s="80" t="s">
        <v>107</v>
      </c>
      <c r="H131" s="80" t="s">
        <v>107</v>
      </c>
      <c r="I131" s="80"/>
      <c r="J131" s="80" t="s">
        <v>107</v>
      </c>
    </row>
    <row r="132" spans="1:10" ht="93.75">
      <c r="A132" s="25" t="s">
        <v>111</v>
      </c>
      <c r="B132" s="23">
        <v>140</v>
      </c>
      <c r="C132" s="49"/>
      <c r="D132" s="80"/>
      <c r="E132" s="80" t="s">
        <v>107</v>
      </c>
      <c r="F132" s="80" t="s">
        <v>107</v>
      </c>
      <c r="G132" s="80" t="s">
        <v>107</v>
      </c>
      <c r="H132" s="80" t="s">
        <v>107</v>
      </c>
      <c r="I132" s="80"/>
      <c r="J132" s="80" t="s">
        <v>107</v>
      </c>
    </row>
    <row r="133" spans="1:10" ht="37.5">
      <c r="A133" s="25" t="s">
        <v>112</v>
      </c>
      <c r="B133" s="23">
        <v>150</v>
      </c>
      <c r="C133" s="49" t="s">
        <v>181</v>
      </c>
      <c r="D133" s="80">
        <f>F133+G133</f>
        <v>191901.66</v>
      </c>
      <c r="E133" s="80" t="s">
        <v>107</v>
      </c>
      <c r="F133" s="80">
        <f>F137</f>
        <v>191901.66</v>
      </c>
      <c r="G133" s="80"/>
      <c r="H133" s="80" t="s">
        <v>107</v>
      </c>
      <c r="I133" s="80" t="s">
        <v>107</v>
      </c>
      <c r="J133" s="80" t="s">
        <v>107</v>
      </c>
    </row>
    <row r="134" spans="1:10" ht="18.75">
      <c r="A134" s="25" t="s">
        <v>113</v>
      </c>
      <c r="B134" s="23">
        <v>160</v>
      </c>
      <c r="C134" s="49"/>
      <c r="D134" s="80"/>
      <c r="E134" s="80" t="s">
        <v>107</v>
      </c>
      <c r="F134" s="80" t="s">
        <v>107</v>
      </c>
      <c r="G134" s="80" t="s">
        <v>107</v>
      </c>
      <c r="H134" s="80" t="s">
        <v>107</v>
      </c>
      <c r="I134" s="80"/>
      <c r="J134" s="80"/>
    </row>
    <row r="135" spans="1:10" ht="18.75">
      <c r="A135" s="25" t="s">
        <v>114</v>
      </c>
      <c r="B135" s="23">
        <v>180</v>
      </c>
      <c r="C135" s="49" t="s">
        <v>107</v>
      </c>
      <c r="D135" s="80"/>
      <c r="E135" s="80" t="s">
        <v>107</v>
      </c>
      <c r="F135" s="80" t="s">
        <v>107</v>
      </c>
      <c r="G135" s="80" t="s">
        <v>107</v>
      </c>
      <c r="H135" s="80" t="s">
        <v>107</v>
      </c>
      <c r="I135" s="80"/>
      <c r="J135" s="80" t="s">
        <v>107</v>
      </c>
    </row>
    <row r="136" spans="1:10" ht="18.75">
      <c r="A136" s="40"/>
      <c r="B136" s="51"/>
      <c r="C136" s="23"/>
      <c r="D136" s="80"/>
      <c r="E136" s="80"/>
      <c r="F136" s="80"/>
      <c r="G136" s="80"/>
      <c r="H136" s="80"/>
      <c r="I136" s="80"/>
      <c r="J136" s="80"/>
    </row>
    <row r="137" spans="1:10" ht="18.75">
      <c r="A137" s="39" t="s">
        <v>115</v>
      </c>
      <c r="B137" s="23">
        <v>200</v>
      </c>
      <c r="C137" s="23" t="s">
        <v>107</v>
      </c>
      <c r="D137" s="80">
        <f>D138+D169+SUM(D171:D175)+D183+D184</f>
        <v>16826712.98</v>
      </c>
      <c r="E137" s="80">
        <f aca="true" t="shared" si="7" ref="E137:J137">E138+E169+SUM(E171:E175)+E183+E184</f>
        <v>15350909.34</v>
      </c>
      <c r="F137" s="80">
        <f t="shared" si="7"/>
        <v>191901.66</v>
      </c>
      <c r="G137" s="80">
        <f t="shared" si="7"/>
        <v>0</v>
      </c>
      <c r="H137" s="80">
        <f t="shared" si="7"/>
        <v>0</v>
      </c>
      <c r="I137" s="80">
        <f t="shared" si="7"/>
        <v>1283901.98</v>
      </c>
      <c r="J137" s="80">
        <f t="shared" si="7"/>
        <v>0</v>
      </c>
    </row>
    <row r="138" spans="1:10" ht="37.5">
      <c r="A138" s="25" t="s">
        <v>116</v>
      </c>
      <c r="B138" s="23">
        <v>210</v>
      </c>
      <c r="C138" s="23" t="s">
        <v>183</v>
      </c>
      <c r="D138" s="80">
        <f>D139+SUM(D162:D168)</f>
        <v>11955907.56</v>
      </c>
      <c r="E138" s="80">
        <f aca="true" t="shared" si="8" ref="E138:J138">E139+SUM(E162:E168)</f>
        <v>11784657.06</v>
      </c>
      <c r="F138" s="80">
        <f t="shared" si="8"/>
        <v>171250.5</v>
      </c>
      <c r="G138" s="80">
        <f t="shared" si="8"/>
        <v>0</v>
      </c>
      <c r="H138" s="80">
        <f t="shared" si="8"/>
        <v>0</v>
      </c>
      <c r="I138" s="80">
        <f t="shared" si="8"/>
        <v>0</v>
      </c>
      <c r="J138" s="80">
        <f t="shared" si="8"/>
        <v>0</v>
      </c>
    </row>
    <row r="139" spans="1:10" ht="18.75">
      <c r="A139" s="28" t="s">
        <v>82</v>
      </c>
      <c r="B139" s="65">
        <v>211</v>
      </c>
      <c r="C139" s="65" t="s">
        <v>183</v>
      </c>
      <c r="D139" s="82">
        <f aca="true" t="shared" si="9" ref="D139:J139">SUM(D142:D161)</f>
        <v>11797477.56</v>
      </c>
      <c r="E139" s="82">
        <f t="shared" si="9"/>
        <v>11766227.06</v>
      </c>
      <c r="F139" s="82">
        <f t="shared" si="9"/>
        <v>31250.5</v>
      </c>
      <c r="G139" s="82">
        <f t="shared" si="9"/>
        <v>0</v>
      </c>
      <c r="H139" s="82">
        <f t="shared" si="9"/>
        <v>0</v>
      </c>
      <c r="I139" s="82">
        <f t="shared" si="9"/>
        <v>0</v>
      </c>
      <c r="J139" s="82">
        <f t="shared" si="9"/>
        <v>0</v>
      </c>
    </row>
    <row r="140" spans="1:10" ht="12.75" customHeight="1">
      <c r="A140" s="68" t="s">
        <v>182</v>
      </c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1:10" ht="27" customHeight="1">
      <c r="A141" s="70"/>
      <c r="B141" s="66"/>
      <c r="C141" s="37"/>
      <c r="D141" s="37"/>
      <c r="E141" s="37"/>
      <c r="F141" s="37"/>
      <c r="G141" s="37"/>
      <c r="H141" s="37"/>
      <c r="I141" s="37"/>
      <c r="J141" s="37"/>
    </row>
    <row r="142" spans="1:10" ht="37.5">
      <c r="A142" s="75" t="s">
        <v>167</v>
      </c>
      <c r="B142" s="79"/>
      <c r="C142" s="50" t="s">
        <v>230</v>
      </c>
      <c r="D142" s="81">
        <f>SUM(E142:I142)</f>
        <v>0</v>
      </c>
      <c r="E142" s="81"/>
      <c r="F142" s="81"/>
      <c r="G142" s="81"/>
      <c r="H142" s="81"/>
      <c r="I142" s="81"/>
      <c r="J142" s="81"/>
    </row>
    <row r="143" spans="1:10" ht="37.5">
      <c r="A143" s="76"/>
      <c r="B143" s="79"/>
      <c r="C143" s="50" t="s">
        <v>231</v>
      </c>
      <c r="D143" s="81">
        <f aca="true" t="shared" si="10" ref="D143:D175">SUM(E143:I143)</f>
        <v>24001.93</v>
      </c>
      <c r="E143" s="81"/>
      <c r="F143" s="81">
        <v>24001.93</v>
      </c>
      <c r="G143" s="81"/>
      <c r="H143" s="81"/>
      <c r="I143" s="81"/>
      <c r="J143" s="81"/>
    </row>
    <row r="144" spans="1:10" ht="37.5">
      <c r="A144" s="76"/>
      <c r="B144" s="79"/>
      <c r="C144" s="50" t="s">
        <v>232</v>
      </c>
      <c r="D144" s="81">
        <f t="shared" si="10"/>
        <v>2322643.86</v>
      </c>
      <c r="E144" s="81">
        <v>2322643.86</v>
      </c>
      <c r="F144" s="81"/>
      <c r="G144" s="81"/>
      <c r="H144" s="81"/>
      <c r="I144" s="81"/>
      <c r="J144" s="81"/>
    </row>
    <row r="145" spans="1:10" ht="37.5">
      <c r="A145" s="76"/>
      <c r="B145" s="79"/>
      <c r="C145" s="50" t="s">
        <v>233</v>
      </c>
      <c r="D145" s="81">
        <f t="shared" si="10"/>
        <v>4471988.37</v>
      </c>
      <c r="E145" s="81">
        <v>4471988.37</v>
      </c>
      <c r="F145" s="81"/>
      <c r="G145" s="81"/>
      <c r="H145" s="81"/>
      <c r="I145" s="81"/>
      <c r="J145" s="81"/>
    </row>
    <row r="146" spans="1:10" ht="37.5">
      <c r="A146" s="76"/>
      <c r="B146" s="79"/>
      <c r="C146" s="50" t="s">
        <v>234</v>
      </c>
      <c r="D146" s="81">
        <f t="shared" si="10"/>
        <v>2195432.64</v>
      </c>
      <c r="E146" s="81">
        <v>2195432.64</v>
      </c>
      <c r="F146" s="81"/>
      <c r="G146" s="81"/>
      <c r="H146" s="81"/>
      <c r="I146" s="81"/>
      <c r="J146" s="81"/>
    </row>
    <row r="147" spans="1:10" ht="37.5">
      <c r="A147" s="76"/>
      <c r="B147" s="79"/>
      <c r="C147" s="50" t="s">
        <v>281</v>
      </c>
      <c r="D147" s="81">
        <f t="shared" si="10"/>
        <v>46975.87</v>
      </c>
      <c r="E147" s="81">
        <v>46975.87</v>
      </c>
      <c r="F147" s="81"/>
      <c r="G147" s="81"/>
      <c r="H147" s="81"/>
      <c r="I147" s="81"/>
      <c r="J147" s="81"/>
    </row>
    <row r="148" spans="1:10" ht="18.75">
      <c r="A148" s="76"/>
      <c r="B148" s="79"/>
      <c r="C148" s="50"/>
      <c r="D148" s="81">
        <f t="shared" si="10"/>
        <v>0</v>
      </c>
      <c r="E148" s="81"/>
      <c r="F148" s="81"/>
      <c r="G148" s="81"/>
      <c r="H148" s="81"/>
      <c r="I148" s="81"/>
      <c r="J148" s="81"/>
    </row>
    <row r="149" spans="1:10" ht="18.75">
      <c r="A149" s="76"/>
      <c r="B149" s="79"/>
      <c r="C149" s="50"/>
      <c r="D149" s="81">
        <f t="shared" si="10"/>
        <v>0</v>
      </c>
      <c r="E149" s="81"/>
      <c r="F149" s="81"/>
      <c r="G149" s="81"/>
      <c r="H149" s="81"/>
      <c r="I149" s="81"/>
      <c r="J149" s="81"/>
    </row>
    <row r="150" spans="1:10" ht="18.75">
      <c r="A150" s="76"/>
      <c r="B150" s="79"/>
      <c r="C150" s="50"/>
      <c r="D150" s="81">
        <f t="shared" si="10"/>
        <v>0</v>
      </c>
      <c r="E150" s="81"/>
      <c r="F150" s="81"/>
      <c r="G150" s="81"/>
      <c r="H150" s="81"/>
      <c r="I150" s="81"/>
      <c r="J150" s="81"/>
    </row>
    <row r="151" spans="1:10" ht="18.75">
      <c r="A151" s="77"/>
      <c r="B151" s="79"/>
      <c r="C151" s="50"/>
      <c r="D151" s="81">
        <f t="shared" si="10"/>
        <v>0</v>
      </c>
      <c r="E151" s="81"/>
      <c r="F151" s="81"/>
      <c r="G151" s="81"/>
      <c r="H151" s="81"/>
      <c r="I151" s="81"/>
      <c r="J151" s="81"/>
    </row>
    <row r="152" spans="1:10" ht="37.5">
      <c r="A152" s="74" t="s">
        <v>168</v>
      </c>
      <c r="B152" s="66"/>
      <c r="C152" s="50" t="s">
        <v>235</v>
      </c>
      <c r="D152" s="81">
        <f t="shared" si="10"/>
        <v>0</v>
      </c>
      <c r="E152" s="81"/>
      <c r="F152" s="81"/>
      <c r="G152" s="81"/>
      <c r="H152" s="81"/>
      <c r="I152" s="81"/>
      <c r="J152" s="81"/>
    </row>
    <row r="153" spans="1:10" ht="37.5">
      <c r="A153" s="68"/>
      <c r="B153" s="66"/>
      <c r="C153" s="50" t="s">
        <v>236</v>
      </c>
      <c r="D153" s="81">
        <f t="shared" si="10"/>
        <v>7248.57</v>
      </c>
      <c r="E153" s="81"/>
      <c r="F153" s="81">
        <v>7248.57</v>
      </c>
      <c r="G153" s="81"/>
      <c r="H153" s="81"/>
      <c r="I153" s="81"/>
      <c r="J153" s="81"/>
    </row>
    <row r="154" spans="1:10" ht="37.5">
      <c r="A154" s="68"/>
      <c r="B154" s="66"/>
      <c r="C154" s="50" t="s">
        <v>237</v>
      </c>
      <c r="D154" s="81">
        <f t="shared" si="10"/>
        <v>701438.45</v>
      </c>
      <c r="E154" s="81">
        <v>701438.45</v>
      </c>
      <c r="F154" s="81"/>
      <c r="G154" s="81"/>
      <c r="H154" s="81"/>
      <c r="I154" s="81"/>
      <c r="J154" s="81"/>
    </row>
    <row r="155" spans="1:10" ht="37.5">
      <c r="A155" s="68"/>
      <c r="B155" s="66"/>
      <c r="C155" s="50" t="s">
        <v>238</v>
      </c>
      <c r="D155" s="81">
        <f t="shared" si="10"/>
        <v>1350540.49</v>
      </c>
      <c r="E155" s="81">
        <v>1350540.49</v>
      </c>
      <c r="F155" s="81"/>
      <c r="G155" s="81"/>
      <c r="H155" s="81"/>
      <c r="I155" s="81"/>
      <c r="J155" s="81"/>
    </row>
    <row r="156" spans="1:10" ht="37.5">
      <c r="A156" s="68"/>
      <c r="B156" s="66"/>
      <c r="C156" s="50" t="s">
        <v>239</v>
      </c>
      <c r="D156" s="81">
        <f t="shared" si="10"/>
        <v>663020.66</v>
      </c>
      <c r="E156" s="81">
        <v>663020.66</v>
      </c>
      <c r="F156" s="81"/>
      <c r="G156" s="81"/>
      <c r="H156" s="81"/>
      <c r="I156" s="81"/>
      <c r="J156" s="81"/>
    </row>
    <row r="157" spans="1:10" ht="37.5">
      <c r="A157" s="68"/>
      <c r="B157" s="66"/>
      <c r="C157" s="50" t="s">
        <v>274</v>
      </c>
      <c r="D157" s="81">
        <f t="shared" si="10"/>
        <v>0</v>
      </c>
      <c r="E157" s="81"/>
      <c r="F157" s="81"/>
      <c r="G157" s="81"/>
      <c r="H157" s="81"/>
      <c r="I157" s="81"/>
      <c r="J157" s="81"/>
    </row>
    <row r="158" spans="1:10" ht="37.5">
      <c r="A158" s="68"/>
      <c r="B158" s="66"/>
      <c r="C158" s="50" t="s">
        <v>282</v>
      </c>
      <c r="D158" s="81">
        <f t="shared" si="10"/>
        <v>14186.72</v>
      </c>
      <c r="E158" s="81">
        <v>14186.72</v>
      </c>
      <c r="F158" s="81"/>
      <c r="G158" s="81"/>
      <c r="H158" s="81"/>
      <c r="I158" s="81"/>
      <c r="J158" s="81"/>
    </row>
    <row r="159" spans="1:10" ht="18.75">
      <c r="A159" s="68"/>
      <c r="B159" s="66"/>
      <c r="C159" s="50"/>
      <c r="D159" s="81">
        <f t="shared" si="10"/>
        <v>0</v>
      </c>
      <c r="E159" s="81"/>
      <c r="F159" s="81"/>
      <c r="G159" s="81"/>
      <c r="H159" s="81"/>
      <c r="I159" s="81"/>
      <c r="J159" s="81"/>
    </row>
    <row r="160" spans="1:10" ht="18.75">
      <c r="A160" s="68"/>
      <c r="B160" s="66"/>
      <c r="C160" s="50"/>
      <c r="D160" s="81">
        <f t="shared" si="10"/>
        <v>0</v>
      </c>
      <c r="E160" s="81"/>
      <c r="F160" s="81"/>
      <c r="G160" s="81"/>
      <c r="H160" s="81"/>
      <c r="I160" s="81"/>
      <c r="J160" s="81"/>
    </row>
    <row r="161" spans="1:10" ht="18.75">
      <c r="A161" s="69"/>
      <c r="B161" s="66"/>
      <c r="C161" s="50"/>
      <c r="D161" s="81">
        <f t="shared" si="10"/>
        <v>0</v>
      </c>
      <c r="E161" s="81"/>
      <c r="F161" s="81"/>
      <c r="G161" s="81"/>
      <c r="H161" s="81"/>
      <c r="I161" s="81"/>
      <c r="J161" s="81"/>
    </row>
    <row r="162" spans="1:10" ht="37.5">
      <c r="A162" s="67" t="s">
        <v>169</v>
      </c>
      <c r="B162" s="65">
        <v>212</v>
      </c>
      <c r="C162" s="50" t="s">
        <v>240</v>
      </c>
      <c r="D162" s="81">
        <f t="shared" si="10"/>
        <v>42000</v>
      </c>
      <c r="E162" s="80">
        <v>7000</v>
      </c>
      <c r="F162" s="80">
        <v>35000</v>
      </c>
      <c r="G162" s="80"/>
      <c r="H162" s="80"/>
      <c r="I162" s="80"/>
      <c r="J162" s="80"/>
    </row>
    <row r="163" spans="1:10" ht="37.5">
      <c r="A163" s="68"/>
      <c r="B163" s="66"/>
      <c r="C163" s="50" t="s">
        <v>241</v>
      </c>
      <c r="D163" s="81">
        <f t="shared" si="10"/>
        <v>111430</v>
      </c>
      <c r="E163" s="80">
        <v>11430</v>
      </c>
      <c r="F163" s="80">
        <v>100000</v>
      </c>
      <c r="G163" s="80"/>
      <c r="H163" s="80"/>
      <c r="I163" s="80"/>
      <c r="J163" s="80"/>
    </row>
    <row r="164" spans="1:10" ht="37.5">
      <c r="A164" s="68"/>
      <c r="B164" s="66"/>
      <c r="C164" s="50" t="s">
        <v>242</v>
      </c>
      <c r="D164" s="81">
        <f t="shared" si="10"/>
        <v>5000</v>
      </c>
      <c r="E164" s="80"/>
      <c r="F164" s="80">
        <v>5000</v>
      </c>
      <c r="G164" s="80"/>
      <c r="H164" s="80"/>
      <c r="I164" s="80"/>
      <c r="J164" s="80"/>
    </row>
    <row r="165" spans="1:10" ht="18.75">
      <c r="A165" s="68"/>
      <c r="B165" s="66"/>
      <c r="C165" s="49"/>
      <c r="D165" s="81">
        <f t="shared" si="10"/>
        <v>0</v>
      </c>
      <c r="E165" s="80"/>
      <c r="F165" s="80"/>
      <c r="G165" s="80"/>
      <c r="H165" s="80"/>
      <c r="I165" s="80"/>
      <c r="J165" s="80"/>
    </row>
    <row r="166" spans="1:10" ht="18.75">
      <c r="A166" s="68"/>
      <c r="B166" s="66"/>
      <c r="C166" s="49"/>
      <c r="D166" s="81">
        <f t="shared" si="10"/>
        <v>0</v>
      </c>
      <c r="E166" s="80"/>
      <c r="F166" s="80"/>
      <c r="G166" s="80"/>
      <c r="H166" s="80"/>
      <c r="I166" s="80"/>
      <c r="J166" s="80"/>
    </row>
    <row r="167" spans="1:10" ht="18.75">
      <c r="A167" s="68"/>
      <c r="B167" s="66"/>
      <c r="C167" s="49"/>
      <c r="D167" s="81">
        <f t="shared" si="10"/>
        <v>0</v>
      </c>
      <c r="E167" s="80"/>
      <c r="F167" s="80"/>
      <c r="G167" s="80"/>
      <c r="H167" s="80"/>
      <c r="I167" s="80"/>
      <c r="J167" s="80"/>
    </row>
    <row r="168" spans="1:10" ht="18.75">
      <c r="A168" s="69"/>
      <c r="B168" s="37"/>
      <c r="C168" s="49"/>
      <c r="D168" s="81">
        <f t="shared" si="10"/>
        <v>0</v>
      </c>
      <c r="E168" s="80"/>
      <c r="F168" s="80"/>
      <c r="G168" s="80"/>
      <c r="H168" s="80"/>
      <c r="I168" s="80"/>
      <c r="J168" s="80"/>
    </row>
    <row r="169" spans="1:10" ht="39.75" customHeight="1">
      <c r="A169" s="25" t="s">
        <v>117</v>
      </c>
      <c r="B169" s="23">
        <v>220</v>
      </c>
      <c r="C169" s="49"/>
      <c r="D169" s="81">
        <f t="shared" si="10"/>
        <v>0</v>
      </c>
      <c r="E169" s="80"/>
      <c r="F169" s="80"/>
      <c r="G169" s="80"/>
      <c r="H169" s="80"/>
      <c r="I169" s="80"/>
      <c r="J169" s="80"/>
    </row>
    <row r="170" spans="1:10" ht="18.75">
      <c r="A170" s="30"/>
      <c r="B170" s="51"/>
      <c r="C170" s="49"/>
      <c r="D170" s="81">
        <f t="shared" si="10"/>
        <v>0</v>
      </c>
      <c r="E170" s="80"/>
      <c r="F170" s="80"/>
      <c r="G170" s="80"/>
      <c r="H170" s="80"/>
      <c r="I170" s="80"/>
      <c r="J170" s="80"/>
    </row>
    <row r="171" spans="1:10" ht="37.5">
      <c r="A171" s="31" t="s">
        <v>118</v>
      </c>
      <c r="B171" s="65">
        <v>230</v>
      </c>
      <c r="C171" s="50" t="s">
        <v>243</v>
      </c>
      <c r="D171" s="81">
        <f t="shared" si="10"/>
        <v>0</v>
      </c>
      <c r="E171" s="80"/>
      <c r="F171" s="80"/>
      <c r="G171" s="80"/>
      <c r="H171" s="80"/>
      <c r="I171" s="80"/>
      <c r="J171" s="80"/>
    </row>
    <row r="172" spans="1:10" ht="37.5">
      <c r="A172" s="73"/>
      <c r="B172" s="66"/>
      <c r="C172" s="50" t="s">
        <v>244</v>
      </c>
      <c r="D172" s="81">
        <f t="shared" si="10"/>
        <v>0</v>
      </c>
      <c r="E172" s="80"/>
      <c r="F172" s="80"/>
      <c r="G172" s="80"/>
      <c r="H172" s="80"/>
      <c r="I172" s="80"/>
      <c r="J172" s="80"/>
    </row>
    <row r="173" spans="1:10" ht="18.75">
      <c r="A173" s="73"/>
      <c r="B173" s="66"/>
      <c r="C173" s="49"/>
      <c r="D173" s="81">
        <f t="shared" si="10"/>
        <v>0</v>
      </c>
      <c r="E173" s="80"/>
      <c r="F173" s="80"/>
      <c r="G173" s="80"/>
      <c r="H173" s="80"/>
      <c r="I173" s="80"/>
      <c r="J173" s="80"/>
    </row>
    <row r="174" spans="1:10" ht="18.75">
      <c r="A174" s="73"/>
      <c r="B174" s="66"/>
      <c r="C174" s="49"/>
      <c r="D174" s="81">
        <f t="shared" si="10"/>
        <v>0</v>
      </c>
      <c r="E174" s="80"/>
      <c r="F174" s="80"/>
      <c r="G174" s="80"/>
      <c r="H174" s="80"/>
      <c r="I174" s="80"/>
      <c r="J174" s="80"/>
    </row>
    <row r="175" spans="1:10" ht="18.75">
      <c r="A175" s="29"/>
      <c r="B175" s="37"/>
      <c r="C175" s="49"/>
      <c r="D175" s="81">
        <f t="shared" si="10"/>
        <v>0</v>
      </c>
      <c r="E175" s="80"/>
      <c r="F175" s="80"/>
      <c r="G175" s="80"/>
      <c r="H175" s="80"/>
      <c r="I175" s="80"/>
      <c r="J175" s="80"/>
    </row>
    <row r="176" spans="1:10" ht="18" customHeight="1">
      <c r="A176" s="30" t="s">
        <v>82</v>
      </c>
      <c r="B176" s="51"/>
      <c r="C176" s="49"/>
      <c r="D176" s="80"/>
      <c r="E176" s="80"/>
      <c r="F176" s="80"/>
      <c r="G176" s="80"/>
      <c r="H176" s="80"/>
      <c r="I176" s="80"/>
      <c r="J176" s="80"/>
    </row>
    <row r="177" spans="1:10" ht="18.75">
      <c r="A177" s="31" t="s">
        <v>119</v>
      </c>
      <c r="B177" s="65">
        <v>240</v>
      </c>
      <c r="C177" s="71"/>
      <c r="D177" s="82"/>
      <c r="E177" s="82"/>
      <c r="F177" s="82"/>
      <c r="G177" s="82"/>
      <c r="H177" s="82"/>
      <c r="I177" s="82"/>
      <c r="J177" s="82"/>
    </row>
    <row r="178" spans="1:10" ht="18.75">
      <c r="A178" s="70"/>
      <c r="B178" s="66"/>
      <c r="C178" s="72"/>
      <c r="D178" s="66"/>
      <c r="E178" s="66"/>
      <c r="F178" s="66"/>
      <c r="G178" s="66"/>
      <c r="H178" s="66"/>
      <c r="I178" s="66"/>
      <c r="J178" s="66"/>
    </row>
    <row r="179" spans="1:10" ht="18.75">
      <c r="A179" s="73" t="s">
        <v>120</v>
      </c>
      <c r="B179" s="66"/>
      <c r="C179" s="72"/>
      <c r="D179" s="66"/>
      <c r="E179" s="66"/>
      <c r="F179" s="66"/>
      <c r="G179" s="66"/>
      <c r="H179" s="66"/>
      <c r="I179" s="66"/>
      <c r="J179" s="66"/>
    </row>
    <row r="180" spans="1:10" ht="18.75">
      <c r="A180" s="70"/>
      <c r="B180" s="66"/>
      <c r="C180" s="72"/>
      <c r="D180" s="66"/>
      <c r="E180" s="66"/>
      <c r="F180" s="66"/>
      <c r="G180" s="66"/>
      <c r="H180" s="66"/>
      <c r="I180" s="66"/>
      <c r="J180" s="66"/>
    </row>
    <row r="181" spans="1:10" ht="18.75">
      <c r="A181" s="29" t="s">
        <v>121</v>
      </c>
      <c r="B181" s="37"/>
      <c r="C181" s="50"/>
      <c r="D181" s="37"/>
      <c r="E181" s="37"/>
      <c r="F181" s="37"/>
      <c r="G181" s="37"/>
      <c r="H181" s="37"/>
      <c r="I181" s="37"/>
      <c r="J181" s="37"/>
    </row>
    <row r="182" spans="1:10" ht="18.75">
      <c r="A182" s="40"/>
      <c r="B182" s="51"/>
      <c r="C182" s="49"/>
      <c r="D182" s="80"/>
      <c r="E182" s="80"/>
      <c r="F182" s="80"/>
      <c r="G182" s="80"/>
      <c r="H182" s="80"/>
      <c r="I182" s="80"/>
      <c r="J182" s="80"/>
    </row>
    <row r="183" spans="1:10" ht="37.5">
      <c r="A183" s="25" t="s">
        <v>122</v>
      </c>
      <c r="B183" s="23">
        <v>250</v>
      </c>
      <c r="C183" s="49"/>
      <c r="D183" s="81">
        <f>SUM(E183:I183)</f>
        <v>0</v>
      </c>
      <c r="E183" s="80"/>
      <c r="F183" s="80"/>
      <c r="G183" s="80"/>
      <c r="H183" s="80"/>
      <c r="I183" s="80"/>
      <c r="J183" s="80"/>
    </row>
    <row r="184" spans="1:10" ht="37.5">
      <c r="A184" s="25" t="s">
        <v>123</v>
      </c>
      <c r="B184" s="65">
        <v>260</v>
      </c>
      <c r="C184" s="23" t="s">
        <v>107</v>
      </c>
      <c r="D184" s="80">
        <f aca="true" t="shared" si="11" ref="D184:J184">SUM(D185:D215)</f>
        <v>4870805.42</v>
      </c>
      <c r="E184" s="80">
        <f t="shared" si="11"/>
        <v>3566252.28</v>
      </c>
      <c r="F184" s="80">
        <f t="shared" si="11"/>
        <v>20651.16</v>
      </c>
      <c r="G184" s="80">
        <f t="shared" si="11"/>
        <v>0</v>
      </c>
      <c r="H184" s="80">
        <f t="shared" si="11"/>
        <v>0</v>
      </c>
      <c r="I184" s="80">
        <f t="shared" si="11"/>
        <v>1283901.98</v>
      </c>
      <c r="J184" s="80">
        <f t="shared" si="11"/>
        <v>0</v>
      </c>
    </row>
    <row r="185" spans="1:10" ht="37.5">
      <c r="A185" s="67" t="s">
        <v>170</v>
      </c>
      <c r="B185" s="66"/>
      <c r="C185" s="50" t="s">
        <v>246</v>
      </c>
      <c r="D185" s="81">
        <f>SUM(E185:I185)</f>
        <v>8400</v>
      </c>
      <c r="E185" s="80">
        <v>8400</v>
      </c>
      <c r="F185" s="80"/>
      <c r="G185" s="80"/>
      <c r="H185" s="80"/>
      <c r="I185" s="80"/>
      <c r="J185" s="80"/>
    </row>
    <row r="186" spans="1:10" ht="37.5">
      <c r="A186" s="68"/>
      <c r="B186" s="66"/>
      <c r="C186" s="50" t="s">
        <v>247</v>
      </c>
      <c r="D186" s="81">
        <f aca="true" t="shared" si="12" ref="D186:D215">SUM(E186:I186)</f>
        <v>21600</v>
      </c>
      <c r="E186" s="80">
        <v>21600</v>
      </c>
      <c r="F186" s="80"/>
      <c r="G186" s="80"/>
      <c r="H186" s="80"/>
      <c r="I186" s="80"/>
      <c r="J186" s="80"/>
    </row>
    <row r="187" spans="1:10" ht="18.75">
      <c r="A187" s="69"/>
      <c r="B187" s="66"/>
      <c r="C187" s="23"/>
      <c r="D187" s="81">
        <f t="shared" si="12"/>
        <v>0</v>
      </c>
      <c r="E187" s="80"/>
      <c r="F187" s="80"/>
      <c r="G187" s="80"/>
      <c r="H187" s="80"/>
      <c r="I187" s="80"/>
      <c r="J187" s="80"/>
    </row>
    <row r="188" spans="1:10" ht="18.75">
      <c r="A188" s="25" t="s">
        <v>171</v>
      </c>
      <c r="B188" s="66"/>
      <c r="C188" s="23"/>
      <c r="D188" s="81">
        <f t="shared" si="12"/>
        <v>0</v>
      </c>
      <c r="E188" s="80"/>
      <c r="F188" s="80"/>
      <c r="G188" s="80"/>
      <c r="H188" s="80"/>
      <c r="I188" s="80"/>
      <c r="J188" s="80"/>
    </row>
    <row r="189" spans="1:10" ht="37.5">
      <c r="A189" s="25" t="s">
        <v>172</v>
      </c>
      <c r="B189" s="66"/>
      <c r="C189" s="50" t="s">
        <v>245</v>
      </c>
      <c r="D189" s="81">
        <f t="shared" si="12"/>
        <v>1978012.58</v>
      </c>
      <c r="E189" s="80">
        <v>1978012.58</v>
      </c>
      <c r="F189" s="80"/>
      <c r="G189" s="80"/>
      <c r="H189" s="80"/>
      <c r="I189" s="80"/>
      <c r="J189" s="80"/>
    </row>
    <row r="190" spans="1:10" ht="37.5">
      <c r="A190" s="25" t="s">
        <v>173</v>
      </c>
      <c r="B190" s="66"/>
      <c r="C190" s="23"/>
      <c r="D190" s="81">
        <f t="shared" si="12"/>
        <v>0</v>
      </c>
      <c r="E190" s="80"/>
      <c r="F190" s="80"/>
      <c r="G190" s="80"/>
      <c r="H190" s="80"/>
      <c r="I190" s="80"/>
      <c r="J190" s="80"/>
    </row>
    <row r="191" spans="1:10" ht="37.5">
      <c r="A191" s="67" t="s">
        <v>174</v>
      </c>
      <c r="B191" s="66"/>
      <c r="C191" s="50" t="s">
        <v>245</v>
      </c>
      <c r="D191" s="81">
        <f t="shared" si="12"/>
        <v>110800</v>
      </c>
      <c r="E191" s="80">
        <v>110800</v>
      </c>
      <c r="F191" s="80"/>
      <c r="G191" s="80"/>
      <c r="H191" s="80"/>
      <c r="I191" s="80"/>
      <c r="J191" s="80"/>
    </row>
    <row r="192" spans="1:10" ht="37.5">
      <c r="A192" s="68"/>
      <c r="B192" s="66"/>
      <c r="C192" s="50" t="s">
        <v>246</v>
      </c>
      <c r="D192" s="81">
        <f t="shared" si="12"/>
        <v>8008.78</v>
      </c>
      <c r="E192" s="80">
        <v>8008.78</v>
      </c>
      <c r="F192" s="80"/>
      <c r="G192" s="80"/>
      <c r="H192" s="80"/>
      <c r="I192" s="80"/>
      <c r="J192" s="80"/>
    </row>
    <row r="193" spans="1:10" ht="37.5">
      <c r="A193" s="68"/>
      <c r="B193" s="66"/>
      <c r="C193" s="50" t="s">
        <v>247</v>
      </c>
      <c r="D193" s="81">
        <f t="shared" si="12"/>
        <v>12074.5</v>
      </c>
      <c r="E193" s="80">
        <v>12074.5</v>
      </c>
      <c r="F193" s="80"/>
      <c r="G193" s="80"/>
      <c r="H193" s="80"/>
      <c r="I193" s="80"/>
      <c r="J193" s="80"/>
    </row>
    <row r="194" spans="1:10" ht="37.5">
      <c r="A194" s="69"/>
      <c r="B194" s="66"/>
      <c r="C194" s="50" t="s">
        <v>275</v>
      </c>
      <c r="D194" s="81">
        <f t="shared" si="12"/>
        <v>0</v>
      </c>
      <c r="E194" s="80"/>
      <c r="F194" s="80"/>
      <c r="G194" s="80"/>
      <c r="H194" s="80"/>
      <c r="I194" s="80"/>
      <c r="J194" s="80"/>
    </row>
    <row r="195" spans="1:10" ht="18.75">
      <c r="A195" s="67" t="s">
        <v>175</v>
      </c>
      <c r="B195" s="66"/>
      <c r="C195" s="23"/>
      <c r="D195" s="81">
        <f t="shared" si="12"/>
        <v>0</v>
      </c>
      <c r="E195" s="80"/>
      <c r="F195" s="80"/>
      <c r="G195" s="80"/>
      <c r="H195" s="80"/>
      <c r="I195" s="80"/>
      <c r="J195" s="80"/>
    </row>
    <row r="196" spans="1:10" ht="37.5">
      <c r="A196" s="67" t="s">
        <v>175</v>
      </c>
      <c r="B196" s="66"/>
      <c r="C196" s="50" t="s">
        <v>245</v>
      </c>
      <c r="D196" s="81">
        <f t="shared" si="12"/>
        <v>35940</v>
      </c>
      <c r="E196" s="80">
        <v>35940</v>
      </c>
      <c r="F196" s="80"/>
      <c r="G196" s="80"/>
      <c r="H196" s="80"/>
      <c r="I196" s="80"/>
      <c r="J196" s="80"/>
    </row>
    <row r="197" spans="1:10" ht="37.5">
      <c r="A197" s="68"/>
      <c r="B197" s="66"/>
      <c r="C197" s="50" t="s">
        <v>246</v>
      </c>
      <c r="D197" s="81">
        <f t="shared" si="12"/>
        <v>45000</v>
      </c>
      <c r="E197" s="80">
        <v>45000</v>
      </c>
      <c r="F197" s="80"/>
      <c r="G197" s="80"/>
      <c r="H197" s="80"/>
      <c r="I197" s="80"/>
      <c r="J197" s="80"/>
    </row>
    <row r="198" spans="1:10" ht="37.5">
      <c r="A198" s="68"/>
      <c r="B198" s="66"/>
      <c r="C198" s="50" t="s">
        <v>247</v>
      </c>
      <c r="D198" s="81">
        <f t="shared" si="12"/>
        <v>58600</v>
      </c>
      <c r="E198" s="80">
        <v>58600</v>
      </c>
      <c r="F198" s="80"/>
      <c r="G198" s="80"/>
      <c r="H198" s="80"/>
      <c r="I198" s="80"/>
      <c r="J198" s="80"/>
    </row>
    <row r="199" spans="1:10" ht="18.75">
      <c r="A199" s="69"/>
      <c r="B199" s="66"/>
      <c r="C199" s="49" t="s">
        <v>249</v>
      </c>
      <c r="D199" s="81">
        <f t="shared" si="12"/>
        <v>0</v>
      </c>
      <c r="E199" s="80"/>
      <c r="F199" s="80"/>
      <c r="G199" s="80"/>
      <c r="H199" s="80"/>
      <c r="I199" s="80"/>
      <c r="J199" s="80"/>
    </row>
    <row r="200" spans="1:10" ht="18.75">
      <c r="A200" s="67" t="s">
        <v>176</v>
      </c>
      <c r="B200" s="66"/>
      <c r="C200" s="23"/>
      <c r="D200" s="81">
        <f t="shared" si="12"/>
        <v>0</v>
      </c>
      <c r="E200" s="80"/>
      <c r="F200" s="80"/>
      <c r="G200" s="80"/>
      <c r="H200" s="80"/>
      <c r="I200" s="80"/>
      <c r="J200" s="80"/>
    </row>
    <row r="201" spans="1:10" ht="18.75">
      <c r="A201" s="67" t="s">
        <v>176</v>
      </c>
      <c r="B201" s="66"/>
      <c r="C201" s="23"/>
      <c r="D201" s="81">
        <f t="shared" si="12"/>
        <v>0</v>
      </c>
      <c r="E201" s="80"/>
      <c r="F201" s="80"/>
      <c r="G201" s="80"/>
      <c r="H201" s="80"/>
      <c r="I201" s="80"/>
      <c r="J201" s="80"/>
    </row>
    <row r="202" spans="1:10" ht="37.5">
      <c r="A202" s="67" t="s">
        <v>177</v>
      </c>
      <c r="B202" s="66"/>
      <c r="C202" s="23"/>
      <c r="D202" s="81">
        <f t="shared" si="12"/>
        <v>0</v>
      </c>
      <c r="E202" s="80"/>
      <c r="F202" s="80"/>
      <c r="G202" s="80"/>
      <c r="H202" s="80"/>
      <c r="I202" s="80"/>
      <c r="J202" s="80"/>
    </row>
    <row r="203" spans="1:10" ht="37.5">
      <c r="A203" s="67" t="s">
        <v>177</v>
      </c>
      <c r="B203" s="66"/>
      <c r="C203" s="50" t="s">
        <v>245</v>
      </c>
      <c r="D203" s="81">
        <f t="shared" si="12"/>
        <v>0</v>
      </c>
      <c r="E203" s="80"/>
      <c r="F203" s="80"/>
      <c r="G203" s="80"/>
      <c r="H203" s="80"/>
      <c r="I203" s="80"/>
      <c r="J203" s="80"/>
    </row>
    <row r="204" spans="1:10" ht="37.5">
      <c r="A204" s="68"/>
      <c r="B204" s="66"/>
      <c r="C204" s="50" t="s">
        <v>246</v>
      </c>
      <c r="D204" s="81">
        <f t="shared" si="12"/>
        <v>922.65</v>
      </c>
      <c r="E204" s="80">
        <v>922.65</v>
      </c>
      <c r="F204" s="80"/>
      <c r="G204" s="80"/>
      <c r="H204" s="80"/>
      <c r="I204" s="80"/>
      <c r="J204" s="80"/>
    </row>
    <row r="205" spans="1:10" ht="37.5">
      <c r="A205" s="68"/>
      <c r="B205" s="66"/>
      <c r="C205" s="50" t="s">
        <v>247</v>
      </c>
      <c r="D205" s="81">
        <f t="shared" si="12"/>
        <v>18750.96</v>
      </c>
      <c r="E205" s="80">
        <v>18750.96</v>
      </c>
      <c r="F205" s="80"/>
      <c r="G205" s="80"/>
      <c r="H205" s="80"/>
      <c r="I205" s="80"/>
      <c r="J205" s="80"/>
    </row>
    <row r="206" spans="1:10" ht="18.75">
      <c r="A206" s="68"/>
      <c r="B206" s="66"/>
      <c r="C206" s="49" t="s">
        <v>249</v>
      </c>
      <c r="D206" s="81">
        <f t="shared" si="12"/>
        <v>0</v>
      </c>
      <c r="E206" s="80"/>
      <c r="F206" s="80"/>
      <c r="G206" s="80"/>
      <c r="H206" s="80"/>
      <c r="I206" s="80"/>
      <c r="J206" s="80"/>
    </row>
    <row r="207" spans="1:10" ht="18.75">
      <c r="A207" s="69"/>
      <c r="B207" s="66"/>
      <c r="C207" s="23"/>
      <c r="D207" s="81">
        <f t="shared" si="12"/>
        <v>0</v>
      </c>
      <c r="E207" s="80"/>
      <c r="F207" s="80"/>
      <c r="G207" s="80"/>
      <c r="H207" s="80"/>
      <c r="I207" s="80"/>
      <c r="J207" s="80"/>
    </row>
    <row r="208" spans="1:10" ht="37.5">
      <c r="A208" s="67" t="s">
        <v>178</v>
      </c>
      <c r="B208" s="66"/>
      <c r="C208" s="23"/>
      <c r="D208" s="81">
        <f t="shared" si="12"/>
        <v>0</v>
      </c>
      <c r="E208" s="80"/>
      <c r="F208" s="80"/>
      <c r="G208" s="80"/>
      <c r="H208" s="80"/>
      <c r="I208" s="80"/>
      <c r="J208" s="80"/>
    </row>
    <row r="209" spans="1:10" ht="37.5">
      <c r="A209" s="67" t="s">
        <v>178</v>
      </c>
      <c r="B209" s="66"/>
      <c r="C209" s="50" t="s">
        <v>245</v>
      </c>
      <c r="D209" s="81">
        <f t="shared" si="12"/>
        <v>1268142.81</v>
      </c>
      <c r="E209" s="80">
        <v>1268142.81</v>
      </c>
      <c r="F209" s="80"/>
      <c r="G209" s="80"/>
      <c r="H209" s="80"/>
      <c r="I209" s="80"/>
      <c r="J209" s="80"/>
    </row>
    <row r="210" spans="1:10" ht="37.5">
      <c r="A210" s="68"/>
      <c r="B210" s="66"/>
      <c r="C210" s="50" t="s">
        <v>246</v>
      </c>
      <c r="D210" s="81">
        <f t="shared" si="12"/>
        <v>0</v>
      </c>
      <c r="E210" s="80"/>
      <c r="F210" s="80"/>
      <c r="G210" s="80"/>
      <c r="H210" s="80"/>
      <c r="I210" s="80"/>
      <c r="J210" s="80"/>
    </row>
    <row r="211" spans="1:10" ht="37.5">
      <c r="A211" s="68"/>
      <c r="B211" s="66"/>
      <c r="C211" s="50" t="s">
        <v>247</v>
      </c>
      <c r="D211" s="81">
        <f t="shared" si="12"/>
        <v>0</v>
      </c>
      <c r="E211" s="80"/>
      <c r="F211" s="80"/>
      <c r="G211" s="80"/>
      <c r="H211" s="80"/>
      <c r="I211" s="80"/>
      <c r="J211" s="80"/>
    </row>
    <row r="212" spans="1:10" ht="18.75">
      <c r="A212" s="68"/>
      <c r="B212" s="66"/>
      <c r="C212" s="50" t="s">
        <v>248</v>
      </c>
      <c r="D212" s="81">
        <f t="shared" si="12"/>
        <v>20651.16</v>
      </c>
      <c r="E212" s="80"/>
      <c r="F212" s="80">
        <v>20651.16</v>
      </c>
      <c r="G212" s="80"/>
      <c r="H212" s="80"/>
      <c r="I212" s="80"/>
      <c r="J212" s="80"/>
    </row>
    <row r="213" spans="1:10" ht="18.75">
      <c r="A213" s="68"/>
      <c r="B213" s="66"/>
      <c r="C213" s="49" t="s">
        <v>249</v>
      </c>
      <c r="D213" s="81">
        <f t="shared" si="12"/>
        <v>1283901.98</v>
      </c>
      <c r="E213" s="80"/>
      <c r="F213" s="80"/>
      <c r="G213" s="80"/>
      <c r="H213" s="80"/>
      <c r="I213" s="80">
        <v>1283901.98</v>
      </c>
      <c r="J213" s="80"/>
    </row>
    <row r="214" spans="1:10" ht="18.75">
      <c r="A214" s="69"/>
      <c r="B214" s="37"/>
      <c r="C214" s="23"/>
      <c r="D214" s="81">
        <f t="shared" si="12"/>
        <v>0</v>
      </c>
      <c r="E214" s="80"/>
      <c r="F214" s="80"/>
      <c r="G214" s="80"/>
      <c r="H214" s="80"/>
      <c r="I214" s="80"/>
      <c r="J214" s="80"/>
    </row>
    <row r="215" spans="1:10" ht="37.5">
      <c r="A215" s="39" t="s">
        <v>124</v>
      </c>
      <c r="B215" s="23">
        <v>300</v>
      </c>
      <c r="C215" s="23"/>
      <c r="D215" s="81">
        <f t="shared" si="12"/>
        <v>0</v>
      </c>
      <c r="E215" s="80"/>
      <c r="F215" s="80"/>
      <c r="G215" s="80"/>
      <c r="H215" s="80"/>
      <c r="I215" s="80"/>
      <c r="J215" s="80"/>
    </row>
    <row r="216" spans="1:10" ht="37.5">
      <c r="A216" s="39" t="s">
        <v>124</v>
      </c>
      <c r="B216" s="23">
        <v>300</v>
      </c>
      <c r="C216" s="23" t="s">
        <v>107</v>
      </c>
      <c r="D216" s="80"/>
      <c r="E216" s="80"/>
      <c r="F216" s="80"/>
      <c r="G216" s="80"/>
      <c r="H216" s="80"/>
      <c r="I216" s="80"/>
      <c r="J216" s="80"/>
    </row>
    <row r="217" spans="1:10" ht="18.75">
      <c r="A217" s="31" t="s">
        <v>82</v>
      </c>
      <c r="B217" s="65">
        <v>310</v>
      </c>
      <c r="C217" s="65"/>
      <c r="D217" s="82"/>
      <c r="E217" s="82"/>
      <c r="F217" s="82"/>
      <c r="G217" s="82"/>
      <c r="H217" s="82"/>
      <c r="I217" s="82"/>
      <c r="J217" s="82"/>
    </row>
    <row r="218" spans="1:10" ht="18.75">
      <c r="A218" s="29" t="s">
        <v>125</v>
      </c>
      <c r="B218" s="23">
        <v>320</v>
      </c>
      <c r="C218" s="23"/>
      <c r="D218" s="23"/>
      <c r="E218" s="23"/>
      <c r="F218" s="23"/>
      <c r="G218" s="23"/>
      <c r="H218" s="23"/>
      <c r="I218" s="23"/>
      <c r="J218" s="23"/>
    </row>
    <row r="219" spans="1:10" ht="18.75">
      <c r="A219" s="25" t="s">
        <v>126</v>
      </c>
      <c r="B219" s="23">
        <v>320</v>
      </c>
      <c r="C219" s="23"/>
      <c r="D219" s="80"/>
      <c r="E219" s="80"/>
      <c r="F219" s="80"/>
      <c r="G219" s="80"/>
      <c r="H219" s="80"/>
      <c r="I219" s="80"/>
      <c r="J219" s="80"/>
    </row>
    <row r="220" spans="1:10" ht="37.5">
      <c r="A220" s="39" t="s">
        <v>127</v>
      </c>
      <c r="B220" s="23">
        <v>400</v>
      </c>
      <c r="C220" s="23"/>
      <c r="D220" s="80"/>
      <c r="E220" s="80"/>
      <c r="F220" s="80"/>
      <c r="G220" s="80"/>
      <c r="H220" s="80"/>
      <c r="I220" s="80"/>
      <c r="J220" s="80"/>
    </row>
    <row r="221" spans="1:10" ht="18.75">
      <c r="A221" s="31" t="s">
        <v>128</v>
      </c>
      <c r="B221" s="65">
        <v>410</v>
      </c>
      <c r="C221" s="65"/>
      <c r="D221" s="82"/>
      <c r="E221" s="82"/>
      <c r="F221" s="82"/>
      <c r="G221" s="82"/>
      <c r="H221" s="82"/>
      <c r="I221" s="82"/>
      <c r="J221" s="82"/>
    </row>
    <row r="222" spans="1:10" ht="18.75">
      <c r="A222" s="29" t="s">
        <v>129</v>
      </c>
      <c r="B222" s="23">
        <v>420</v>
      </c>
      <c r="C222" s="23"/>
      <c r="D222" s="23"/>
      <c r="E222" s="23"/>
      <c r="F222" s="23"/>
      <c r="G222" s="23"/>
      <c r="H222" s="23"/>
      <c r="I222" s="23"/>
      <c r="J222" s="23"/>
    </row>
    <row r="223" spans="1:10" ht="18.75">
      <c r="A223" s="25" t="s">
        <v>130</v>
      </c>
      <c r="B223" s="23">
        <v>420</v>
      </c>
      <c r="C223" s="23"/>
      <c r="D223" s="80"/>
      <c r="E223" s="80"/>
      <c r="F223" s="80"/>
      <c r="G223" s="80"/>
      <c r="H223" s="80"/>
      <c r="I223" s="80"/>
      <c r="J223" s="80"/>
    </row>
    <row r="224" spans="1:10" ht="18.75">
      <c r="A224" s="25" t="s">
        <v>131</v>
      </c>
      <c r="B224" s="23">
        <v>500</v>
      </c>
      <c r="C224" s="23" t="s">
        <v>107</v>
      </c>
      <c r="D224" s="80"/>
      <c r="E224" s="80"/>
      <c r="F224" s="80"/>
      <c r="G224" s="80"/>
      <c r="H224" s="80"/>
      <c r="I224" s="80"/>
      <c r="J224" s="80"/>
    </row>
    <row r="225" spans="1:10" ht="18.75">
      <c r="A225" s="25" t="s">
        <v>132</v>
      </c>
      <c r="B225" s="23">
        <v>600</v>
      </c>
      <c r="C225" s="23" t="s">
        <v>107</v>
      </c>
      <c r="D225" s="80"/>
      <c r="E225" s="80"/>
      <c r="F225" s="80"/>
      <c r="G225" s="80"/>
      <c r="H225" s="80"/>
      <c r="I225" s="80"/>
      <c r="J225" s="80"/>
    </row>
    <row r="226" spans="1:10" ht="30" customHeight="1">
      <c r="A226" s="48"/>
      <c r="B226" s="44"/>
      <c r="C226" s="45"/>
      <c r="D226" s="45"/>
      <c r="E226" s="44"/>
      <c r="F226" s="44"/>
      <c r="G226" s="44"/>
      <c r="H226" s="44"/>
      <c r="I226" s="45"/>
      <c r="J226" s="45"/>
    </row>
    <row r="227" spans="1:11" ht="20.25" customHeight="1">
      <c r="A227" s="106" t="s">
        <v>97</v>
      </c>
      <c r="B227" s="106"/>
      <c r="C227" s="106"/>
      <c r="D227" s="106"/>
      <c r="E227" s="106"/>
      <c r="F227" s="106"/>
      <c r="G227" s="106"/>
      <c r="H227" s="106"/>
      <c r="I227" s="106"/>
      <c r="J227" s="106"/>
      <c r="K227" s="24"/>
    </row>
    <row r="228" spans="1:11" ht="20.25" customHeight="1">
      <c r="A228" s="107" t="s">
        <v>280</v>
      </c>
      <c r="B228" s="107"/>
      <c r="C228" s="107"/>
      <c r="D228" s="107"/>
      <c r="E228" s="107"/>
      <c r="F228" s="107"/>
      <c r="G228" s="107"/>
      <c r="H228" s="107"/>
      <c r="I228" s="107"/>
      <c r="J228" s="107"/>
      <c r="K228" s="42"/>
    </row>
    <row r="231" spans="1:10" ht="27" customHeight="1">
      <c r="A231" s="98" t="s">
        <v>48</v>
      </c>
      <c r="B231" s="98" t="s">
        <v>98</v>
      </c>
      <c r="C231" s="98" t="s">
        <v>99</v>
      </c>
      <c r="D231" s="103" t="s">
        <v>100</v>
      </c>
      <c r="E231" s="104"/>
      <c r="F231" s="104"/>
      <c r="G231" s="104"/>
      <c r="H231" s="104"/>
      <c r="I231" s="104"/>
      <c r="J231" s="104"/>
    </row>
    <row r="232" spans="1:10" ht="26.25" customHeight="1">
      <c r="A232" s="99"/>
      <c r="B232" s="99"/>
      <c r="C232" s="99"/>
      <c r="D232" s="98" t="s">
        <v>3</v>
      </c>
      <c r="E232" s="103" t="s">
        <v>2</v>
      </c>
      <c r="F232" s="104"/>
      <c r="G232" s="104"/>
      <c r="H232" s="104"/>
      <c r="I232" s="104"/>
      <c r="J232" s="104"/>
    </row>
    <row r="233" spans="1:10" ht="131.25" customHeight="1">
      <c r="A233" s="99"/>
      <c r="B233" s="99"/>
      <c r="C233" s="99"/>
      <c r="D233" s="99"/>
      <c r="E233" s="98" t="s">
        <v>166</v>
      </c>
      <c r="F233" s="108" t="s">
        <v>101</v>
      </c>
      <c r="G233" s="98" t="s">
        <v>102</v>
      </c>
      <c r="H233" s="98" t="s">
        <v>103</v>
      </c>
      <c r="I233" s="103" t="s">
        <v>104</v>
      </c>
      <c r="J233" s="105"/>
    </row>
    <row r="234" spans="1:10" ht="37.5">
      <c r="A234" s="100"/>
      <c r="B234" s="100"/>
      <c r="C234" s="100"/>
      <c r="D234" s="100"/>
      <c r="E234" s="100"/>
      <c r="F234" s="109"/>
      <c r="G234" s="100"/>
      <c r="H234" s="100"/>
      <c r="I234" s="23" t="s">
        <v>3</v>
      </c>
      <c r="J234" s="23" t="s">
        <v>105</v>
      </c>
    </row>
    <row r="235" spans="1:10" ht="18.75">
      <c r="A235" s="23">
        <v>1</v>
      </c>
      <c r="B235" s="23">
        <v>2</v>
      </c>
      <c r="C235" s="23">
        <v>3</v>
      </c>
      <c r="D235" s="23">
        <v>4</v>
      </c>
      <c r="E235" s="23">
        <v>5</v>
      </c>
      <c r="F235" s="23">
        <v>6</v>
      </c>
      <c r="G235" s="23">
        <v>7</v>
      </c>
      <c r="H235" s="23">
        <v>8</v>
      </c>
      <c r="I235" s="23">
        <v>9</v>
      </c>
      <c r="J235" s="23">
        <v>10</v>
      </c>
    </row>
    <row r="236" spans="1:10" ht="37.5">
      <c r="A236" s="39" t="s">
        <v>106</v>
      </c>
      <c r="B236" s="23">
        <v>100</v>
      </c>
      <c r="C236" s="23" t="s">
        <v>107</v>
      </c>
      <c r="D236" s="80">
        <f>E236+F236+G236+I236</f>
        <v>16826712.98</v>
      </c>
      <c r="E236" s="80">
        <f>E241</f>
        <v>15350909.34</v>
      </c>
      <c r="F236" s="80">
        <f>F245</f>
        <v>191901.66</v>
      </c>
      <c r="G236" s="80">
        <f>G245</f>
        <v>0</v>
      </c>
      <c r="H236" s="80">
        <f>H241</f>
        <v>0</v>
      </c>
      <c r="I236" s="80">
        <f>I237+I241+I243+I244+I246+I247</f>
        <v>1283901.98</v>
      </c>
      <c r="J236" s="80">
        <f>J241</f>
        <v>0</v>
      </c>
    </row>
    <row r="237" spans="1:10" ht="18.75">
      <c r="A237" s="28" t="s">
        <v>2</v>
      </c>
      <c r="B237" s="65">
        <v>110</v>
      </c>
      <c r="C237" s="71"/>
      <c r="D237" s="82"/>
      <c r="E237" s="82" t="s">
        <v>107</v>
      </c>
      <c r="F237" s="82" t="s">
        <v>107</v>
      </c>
      <c r="G237" s="82" t="s">
        <v>107</v>
      </c>
      <c r="H237" s="82" t="s">
        <v>107</v>
      </c>
      <c r="I237" s="82"/>
      <c r="J237" s="82" t="s">
        <v>107</v>
      </c>
    </row>
    <row r="238" spans="1:10" ht="18.75">
      <c r="A238" s="73" t="s">
        <v>108</v>
      </c>
      <c r="B238" s="66"/>
      <c r="C238" s="72"/>
      <c r="D238" s="66"/>
      <c r="E238" s="66"/>
      <c r="F238" s="66"/>
      <c r="G238" s="66"/>
      <c r="H238" s="66"/>
      <c r="I238" s="66"/>
      <c r="J238" s="66"/>
    </row>
    <row r="239" spans="1:10" ht="18.75">
      <c r="A239" s="78"/>
      <c r="B239" s="37"/>
      <c r="C239" s="50"/>
      <c r="D239" s="37"/>
      <c r="E239" s="37"/>
      <c r="F239" s="37"/>
      <c r="G239" s="37"/>
      <c r="H239" s="37"/>
      <c r="I239" s="37"/>
      <c r="J239" s="37"/>
    </row>
    <row r="240" spans="1:10" ht="18.75">
      <c r="A240" s="40"/>
      <c r="B240" s="51"/>
      <c r="C240" s="49"/>
      <c r="D240" s="80"/>
      <c r="E240" s="80"/>
      <c r="F240" s="80"/>
      <c r="G240" s="80"/>
      <c r="H240" s="80"/>
      <c r="I240" s="80"/>
      <c r="J240" s="80"/>
    </row>
    <row r="241" spans="1:10" ht="18.75">
      <c r="A241" s="25" t="s">
        <v>109</v>
      </c>
      <c r="B241" s="23">
        <v>120</v>
      </c>
      <c r="C241" s="49" t="s">
        <v>180</v>
      </c>
      <c r="D241" s="80">
        <f>E241+H241+I241</f>
        <v>16634811.32</v>
      </c>
      <c r="E241" s="80">
        <f>E249</f>
        <v>15350909.34</v>
      </c>
      <c r="F241" s="80" t="s">
        <v>107</v>
      </c>
      <c r="G241" s="80" t="s">
        <v>107</v>
      </c>
      <c r="H241" s="80"/>
      <c r="I241" s="80">
        <f>I249</f>
        <v>1283901.98</v>
      </c>
      <c r="J241" s="80"/>
    </row>
    <row r="242" spans="1:10" ht="18.75">
      <c r="A242" s="40"/>
      <c r="B242" s="51"/>
      <c r="C242" s="49"/>
      <c r="D242" s="80"/>
      <c r="E242" s="80"/>
      <c r="F242" s="80"/>
      <c r="G242" s="80"/>
      <c r="H242" s="80"/>
      <c r="I242" s="80"/>
      <c r="J242" s="80"/>
    </row>
    <row r="243" spans="1:10" ht="37.5">
      <c r="A243" s="25" t="s">
        <v>110</v>
      </c>
      <c r="B243" s="23">
        <v>130</v>
      </c>
      <c r="C243" s="49"/>
      <c r="D243" s="80"/>
      <c r="E243" s="80" t="s">
        <v>107</v>
      </c>
      <c r="F243" s="80" t="s">
        <v>107</v>
      </c>
      <c r="G243" s="80" t="s">
        <v>107</v>
      </c>
      <c r="H243" s="80" t="s">
        <v>107</v>
      </c>
      <c r="I243" s="80"/>
      <c r="J243" s="80" t="s">
        <v>107</v>
      </c>
    </row>
    <row r="244" spans="1:10" ht="93.75">
      <c r="A244" s="25" t="s">
        <v>111</v>
      </c>
      <c r="B244" s="23">
        <v>140</v>
      </c>
      <c r="C244" s="49"/>
      <c r="D244" s="80"/>
      <c r="E244" s="80" t="s">
        <v>107</v>
      </c>
      <c r="F244" s="80" t="s">
        <v>107</v>
      </c>
      <c r="G244" s="80" t="s">
        <v>107</v>
      </c>
      <c r="H244" s="80" t="s">
        <v>107</v>
      </c>
      <c r="I244" s="80"/>
      <c r="J244" s="80" t="s">
        <v>107</v>
      </c>
    </row>
    <row r="245" spans="1:10" ht="37.5">
      <c r="A245" s="25" t="s">
        <v>112</v>
      </c>
      <c r="B245" s="23">
        <v>150</v>
      </c>
      <c r="C245" s="49" t="s">
        <v>181</v>
      </c>
      <c r="D245" s="80">
        <f>F245+G245</f>
        <v>191901.66</v>
      </c>
      <c r="E245" s="80" t="s">
        <v>107</v>
      </c>
      <c r="F245" s="80">
        <f>F249</f>
        <v>191901.66</v>
      </c>
      <c r="G245" s="80"/>
      <c r="H245" s="80" t="s">
        <v>107</v>
      </c>
      <c r="I245" s="80" t="s">
        <v>107</v>
      </c>
      <c r="J245" s="80" t="s">
        <v>107</v>
      </c>
    </row>
    <row r="246" spans="1:10" ht="18.75">
      <c r="A246" s="25" t="s">
        <v>113</v>
      </c>
      <c r="B246" s="23">
        <v>160</v>
      </c>
      <c r="C246" s="49"/>
      <c r="D246" s="80"/>
      <c r="E246" s="80" t="s">
        <v>107</v>
      </c>
      <c r="F246" s="80" t="s">
        <v>107</v>
      </c>
      <c r="G246" s="80" t="s">
        <v>107</v>
      </c>
      <c r="H246" s="80" t="s">
        <v>107</v>
      </c>
      <c r="I246" s="80"/>
      <c r="J246" s="80"/>
    </row>
    <row r="247" spans="1:10" ht="18.75">
      <c r="A247" s="25" t="s">
        <v>114</v>
      </c>
      <c r="B247" s="23">
        <v>180</v>
      </c>
      <c r="C247" s="49" t="s">
        <v>107</v>
      </c>
      <c r="D247" s="80"/>
      <c r="E247" s="80" t="s">
        <v>107</v>
      </c>
      <c r="F247" s="80" t="s">
        <v>107</v>
      </c>
      <c r="G247" s="80" t="s">
        <v>107</v>
      </c>
      <c r="H247" s="80" t="s">
        <v>107</v>
      </c>
      <c r="I247" s="80"/>
      <c r="J247" s="80" t="s">
        <v>107</v>
      </c>
    </row>
    <row r="248" spans="1:10" ht="18.75">
      <c r="A248" s="40"/>
      <c r="B248" s="51"/>
      <c r="C248" s="23"/>
      <c r="D248" s="80"/>
      <c r="E248" s="80"/>
      <c r="F248" s="80"/>
      <c r="G248" s="80"/>
      <c r="H248" s="80"/>
      <c r="I248" s="80"/>
      <c r="J248" s="80"/>
    </row>
    <row r="249" spans="1:10" ht="18.75">
      <c r="A249" s="39" t="s">
        <v>115</v>
      </c>
      <c r="B249" s="23">
        <v>200</v>
      </c>
      <c r="C249" s="23" t="s">
        <v>107</v>
      </c>
      <c r="D249" s="80">
        <f>D250+D281+SUM(D283:D287)+D295+D296</f>
        <v>16826712.98</v>
      </c>
      <c r="E249" s="80">
        <f aca="true" t="shared" si="13" ref="E249:J249">E250+E281+SUM(E283:E287)+E295+E296</f>
        <v>15350909.34</v>
      </c>
      <c r="F249" s="80">
        <f t="shared" si="13"/>
        <v>191901.66</v>
      </c>
      <c r="G249" s="80">
        <f t="shared" si="13"/>
        <v>0</v>
      </c>
      <c r="H249" s="80">
        <f t="shared" si="13"/>
        <v>0</v>
      </c>
      <c r="I249" s="80">
        <f t="shared" si="13"/>
        <v>1283901.98</v>
      </c>
      <c r="J249" s="80">
        <f t="shared" si="13"/>
        <v>0</v>
      </c>
    </row>
    <row r="250" spans="1:10" ht="37.5">
      <c r="A250" s="25" t="s">
        <v>116</v>
      </c>
      <c r="B250" s="23">
        <v>210</v>
      </c>
      <c r="C250" s="23" t="s">
        <v>183</v>
      </c>
      <c r="D250" s="80">
        <f>D251+SUM(D274:D280)</f>
        <v>11955907.56</v>
      </c>
      <c r="E250" s="80">
        <f aca="true" t="shared" si="14" ref="E250:J250">E251+SUM(E274:E280)</f>
        <v>11784657.06</v>
      </c>
      <c r="F250" s="80">
        <f t="shared" si="14"/>
        <v>171250.5</v>
      </c>
      <c r="G250" s="80">
        <f t="shared" si="14"/>
        <v>0</v>
      </c>
      <c r="H250" s="80">
        <f t="shared" si="14"/>
        <v>0</v>
      </c>
      <c r="I250" s="80">
        <f t="shared" si="14"/>
        <v>0</v>
      </c>
      <c r="J250" s="80">
        <f t="shared" si="14"/>
        <v>0</v>
      </c>
    </row>
    <row r="251" spans="1:10" ht="18.75">
      <c r="A251" s="28" t="s">
        <v>82</v>
      </c>
      <c r="B251" s="65">
        <v>211</v>
      </c>
      <c r="C251" s="65" t="s">
        <v>183</v>
      </c>
      <c r="D251" s="82">
        <f aca="true" t="shared" si="15" ref="D251:J251">SUM(D254:D273)</f>
        <v>11797477.56</v>
      </c>
      <c r="E251" s="82">
        <f t="shared" si="15"/>
        <v>11766227.06</v>
      </c>
      <c r="F251" s="82">
        <f t="shared" si="15"/>
        <v>31250.5</v>
      </c>
      <c r="G251" s="82">
        <f t="shared" si="15"/>
        <v>0</v>
      </c>
      <c r="H251" s="82">
        <f t="shared" si="15"/>
        <v>0</v>
      </c>
      <c r="I251" s="82">
        <f t="shared" si="15"/>
        <v>0</v>
      </c>
      <c r="J251" s="82">
        <f t="shared" si="15"/>
        <v>0</v>
      </c>
    </row>
    <row r="252" spans="1:10" ht="12.75" customHeight="1">
      <c r="A252" s="68" t="s">
        <v>182</v>
      </c>
      <c r="B252" s="66"/>
      <c r="C252" s="66"/>
      <c r="D252" s="66"/>
      <c r="E252" s="66"/>
      <c r="F252" s="66"/>
      <c r="G252" s="66"/>
      <c r="H252" s="66"/>
      <c r="I252" s="66"/>
      <c r="J252" s="66"/>
    </row>
    <row r="253" spans="1:10" ht="27" customHeight="1">
      <c r="A253" s="70"/>
      <c r="B253" s="66"/>
      <c r="C253" s="37"/>
      <c r="D253" s="37"/>
      <c r="E253" s="37"/>
      <c r="F253" s="37"/>
      <c r="G253" s="37"/>
      <c r="H253" s="37"/>
      <c r="I253" s="37"/>
      <c r="J253" s="37"/>
    </row>
    <row r="254" spans="1:10" ht="37.5">
      <c r="A254" s="75" t="s">
        <v>167</v>
      </c>
      <c r="B254" s="79"/>
      <c r="C254" s="50" t="s">
        <v>230</v>
      </c>
      <c r="D254" s="81">
        <f>SUM(E254:I254)</f>
        <v>0</v>
      </c>
      <c r="E254" s="81"/>
      <c r="F254" s="81"/>
      <c r="G254" s="81"/>
      <c r="H254" s="81"/>
      <c r="I254" s="81"/>
      <c r="J254" s="81"/>
    </row>
    <row r="255" spans="1:10" ht="37.5">
      <c r="A255" s="76"/>
      <c r="B255" s="79"/>
      <c r="C255" s="50" t="s">
        <v>231</v>
      </c>
      <c r="D255" s="81">
        <f aca="true" t="shared" si="16" ref="D255:D287">SUM(E255:I255)</f>
        <v>24001.93</v>
      </c>
      <c r="E255" s="81"/>
      <c r="F255" s="81">
        <v>24001.93</v>
      </c>
      <c r="G255" s="81"/>
      <c r="H255" s="81"/>
      <c r="I255" s="81"/>
      <c r="J255" s="81"/>
    </row>
    <row r="256" spans="1:10" ht="37.5">
      <c r="A256" s="76"/>
      <c r="B256" s="79"/>
      <c r="C256" s="50" t="s">
        <v>232</v>
      </c>
      <c r="D256" s="81">
        <f t="shared" si="16"/>
        <v>2322643.86</v>
      </c>
      <c r="E256" s="81">
        <v>2322643.86</v>
      </c>
      <c r="F256" s="81"/>
      <c r="G256" s="81"/>
      <c r="H256" s="81"/>
      <c r="I256" s="81"/>
      <c r="J256" s="81"/>
    </row>
    <row r="257" spans="1:10" ht="37.5">
      <c r="A257" s="76"/>
      <c r="B257" s="79"/>
      <c r="C257" s="50" t="s">
        <v>233</v>
      </c>
      <c r="D257" s="81">
        <f t="shared" si="16"/>
        <v>4471988.37</v>
      </c>
      <c r="E257" s="81">
        <v>4471988.37</v>
      </c>
      <c r="F257" s="81"/>
      <c r="G257" s="81"/>
      <c r="H257" s="81"/>
      <c r="I257" s="81"/>
      <c r="J257" s="81"/>
    </row>
    <row r="258" spans="1:10" ht="37.5">
      <c r="A258" s="76"/>
      <c r="B258" s="79"/>
      <c r="C258" s="50" t="s">
        <v>234</v>
      </c>
      <c r="D258" s="81">
        <f t="shared" si="16"/>
        <v>2195432.64</v>
      </c>
      <c r="E258" s="81">
        <v>2195432.64</v>
      </c>
      <c r="F258" s="81"/>
      <c r="G258" s="81"/>
      <c r="H258" s="81"/>
      <c r="I258" s="81"/>
      <c r="J258" s="81"/>
    </row>
    <row r="259" spans="1:10" ht="37.5">
      <c r="A259" s="76"/>
      <c r="B259" s="79"/>
      <c r="C259" s="50" t="s">
        <v>281</v>
      </c>
      <c r="D259" s="81">
        <f t="shared" si="16"/>
        <v>46975.87</v>
      </c>
      <c r="E259" s="81">
        <v>46975.87</v>
      </c>
      <c r="F259" s="81"/>
      <c r="G259" s="81"/>
      <c r="H259" s="81"/>
      <c r="I259" s="81"/>
      <c r="J259" s="81"/>
    </row>
    <row r="260" spans="1:10" ht="18.75">
      <c r="A260" s="76"/>
      <c r="B260" s="79"/>
      <c r="C260" s="50"/>
      <c r="D260" s="81">
        <f t="shared" si="16"/>
        <v>0</v>
      </c>
      <c r="E260" s="81"/>
      <c r="F260" s="81"/>
      <c r="G260" s="81"/>
      <c r="H260" s="81"/>
      <c r="I260" s="81"/>
      <c r="J260" s="81"/>
    </row>
    <row r="261" spans="1:10" ht="18.75">
      <c r="A261" s="76"/>
      <c r="B261" s="79"/>
      <c r="C261" s="50"/>
      <c r="D261" s="81">
        <f t="shared" si="16"/>
        <v>0</v>
      </c>
      <c r="E261" s="81"/>
      <c r="F261" s="81"/>
      <c r="G261" s="81"/>
      <c r="H261" s="81"/>
      <c r="I261" s="81"/>
      <c r="J261" s="81"/>
    </row>
    <row r="262" spans="1:10" ht="18.75">
      <c r="A262" s="76"/>
      <c r="B262" s="79"/>
      <c r="C262" s="50"/>
      <c r="D262" s="81">
        <f t="shared" si="16"/>
        <v>0</v>
      </c>
      <c r="E262" s="81"/>
      <c r="F262" s="81"/>
      <c r="G262" s="81"/>
      <c r="H262" s="81"/>
      <c r="I262" s="81"/>
      <c r="J262" s="81"/>
    </row>
    <row r="263" spans="1:10" ht="18.75">
      <c r="A263" s="77"/>
      <c r="B263" s="79"/>
      <c r="C263" s="50"/>
      <c r="D263" s="81">
        <f t="shared" si="16"/>
        <v>0</v>
      </c>
      <c r="E263" s="81"/>
      <c r="F263" s="81"/>
      <c r="G263" s="81"/>
      <c r="H263" s="81"/>
      <c r="I263" s="81"/>
      <c r="J263" s="81"/>
    </row>
    <row r="264" spans="1:10" ht="37.5">
      <c r="A264" s="74" t="s">
        <v>168</v>
      </c>
      <c r="B264" s="66"/>
      <c r="C264" s="50" t="s">
        <v>235</v>
      </c>
      <c r="D264" s="81">
        <f t="shared" si="16"/>
        <v>0</v>
      </c>
      <c r="E264" s="81"/>
      <c r="F264" s="81"/>
      <c r="G264" s="81"/>
      <c r="H264" s="81"/>
      <c r="I264" s="81"/>
      <c r="J264" s="81"/>
    </row>
    <row r="265" spans="1:10" ht="37.5">
      <c r="A265" s="68"/>
      <c r="B265" s="66"/>
      <c r="C265" s="50" t="s">
        <v>236</v>
      </c>
      <c r="D265" s="81">
        <f t="shared" si="16"/>
        <v>7248.57</v>
      </c>
      <c r="E265" s="81"/>
      <c r="F265" s="81">
        <v>7248.57</v>
      </c>
      <c r="G265" s="81"/>
      <c r="H265" s="81"/>
      <c r="I265" s="81"/>
      <c r="J265" s="81"/>
    </row>
    <row r="266" spans="1:10" ht="37.5">
      <c r="A266" s="68"/>
      <c r="B266" s="66"/>
      <c r="C266" s="50" t="s">
        <v>237</v>
      </c>
      <c r="D266" s="81">
        <f t="shared" si="16"/>
        <v>701438.45</v>
      </c>
      <c r="E266" s="81">
        <v>701438.45</v>
      </c>
      <c r="F266" s="81"/>
      <c r="G266" s="81"/>
      <c r="H266" s="81"/>
      <c r="I266" s="81"/>
      <c r="J266" s="81"/>
    </row>
    <row r="267" spans="1:10" ht="37.5">
      <c r="A267" s="68"/>
      <c r="B267" s="66"/>
      <c r="C267" s="50" t="s">
        <v>238</v>
      </c>
      <c r="D267" s="81">
        <f t="shared" si="16"/>
        <v>1350540.49</v>
      </c>
      <c r="E267" s="81">
        <v>1350540.49</v>
      </c>
      <c r="F267" s="81"/>
      <c r="G267" s="81"/>
      <c r="H267" s="81"/>
      <c r="I267" s="81"/>
      <c r="J267" s="81"/>
    </row>
    <row r="268" spans="1:10" ht="37.5">
      <c r="A268" s="68"/>
      <c r="B268" s="66"/>
      <c r="C268" s="50" t="s">
        <v>239</v>
      </c>
      <c r="D268" s="81">
        <f t="shared" si="16"/>
        <v>663020.66</v>
      </c>
      <c r="E268" s="81">
        <v>663020.66</v>
      </c>
      <c r="F268" s="81"/>
      <c r="G268" s="81"/>
      <c r="H268" s="81"/>
      <c r="I268" s="81"/>
      <c r="J268" s="81"/>
    </row>
    <row r="269" spans="1:10" ht="37.5">
      <c r="A269" s="68"/>
      <c r="B269" s="66"/>
      <c r="C269" s="50" t="s">
        <v>274</v>
      </c>
      <c r="D269" s="81">
        <f t="shared" si="16"/>
        <v>0</v>
      </c>
      <c r="E269" s="81"/>
      <c r="F269" s="81"/>
      <c r="G269" s="81"/>
      <c r="H269" s="81"/>
      <c r="I269" s="81"/>
      <c r="J269" s="81"/>
    </row>
    <row r="270" spans="1:10" ht="37.5">
      <c r="A270" s="68"/>
      <c r="B270" s="66"/>
      <c r="C270" s="50" t="s">
        <v>282</v>
      </c>
      <c r="D270" s="81">
        <f t="shared" si="16"/>
        <v>14186.72</v>
      </c>
      <c r="E270" s="81">
        <v>14186.72</v>
      </c>
      <c r="F270" s="81"/>
      <c r="G270" s="81"/>
      <c r="H270" s="81"/>
      <c r="I270" s="81"/>
      <c r="J270" s="81"/>
    </row>
    <row r="271" spans="1:10" ht="18.75">
      <c r="A271" s="68"/>
      <c r="B271" s="66"/>
      <c r="C271" s="50"/>
      <c r="D271" s="81">
        <f t="shared" si="16"/>
        <v>0</v>
      </c>
      <c r="E271" s="81"/>
      <c r="F271" s="81"/>
      <c r="G271" s="81"/>
      <c r="H271" s="81"/>
      <c r="I271" s="81"/>
      <c r="J271" s="81"/>
    </row>
    <row r="272" spans="1:10" ht="18.75">
      <c r="A272" s="68"/>
      <c r="B272" s="66"/>
      <c r="C272" s="50"/>
      <c r="D272" s="81">
        <f t="shared" si="16"/>
        <v>0</v>
      </c>
      <c r="E272" s="81"/>
      <c r="F272" s="81"/>
      <c r="G272" s="81"/>
      <c r="H272" s="81"/>
      <c r="I272" s="81"/>
      <c r="J272" s="81"/>
    </row>
    <row r="273" spans="1:10" ht="18.75">
      <c r="A273" s="69"/>
      <c r="B273" s="66"/>
      <c r="C273" s="50"/>
      <c r="D273" s="81">
        <f t="shared" si="16"/>
        <v>0</v>
      </c>
      <c r="E273" s="81"/>
      <c r="F273" s="81"/>
      <c r="G273" s="81"/>
      <c r="H273" s="81"/>
      <c r="I273" s="81"/>
      <c r="J273" s="81"/>
    </row>
    <row r="274" spans="1:10" ht="37.5">
      <c r="A274" s="67" t="s">
        <v>169</v>
      </c>
      <c r="B274" s="65">
        <v>212</v>
      </c>
      <c r="C274" s="50" t="s">
        <v>240</v>
      </c>
      <c r="D274" s="81">
        <f t="shared" si="16"/>
        <v>42000</v>
      </c>
      <c r="E274" s="80">
        <v>7000</v>
      </c>
      <c r="F274" s="80">
        <v>35000</v>
      </c>
      <c r="G274" s="80"/>
      <c r="H274" s="80"/>
      <c r="I274" s="80"/>
      <c r="J274" s="80"/>
    </row>
    <row r="275" spans="1:10" ht="37.5">
      <c r="A275" s="68"/>
      <c r="B275" s="66"/>
      <c r="C275" s="50" t="s">
        <v>241</v>
      </c>
      <c r="D275" s="81">
        <f t="shared" si="16"/>
        <v>111430</v>
      </c>
      <c r="E275" s="80">
        <v>11430</v>
      </c>
      <c r="F275" s="80">
        <v>100000</v>
      </c>
      <c r="G275" s="80"/>
      <c r="H275" s="80"/>
      <c r="I275" s="80"/>
      <c r="J275" s="80"/>
    </row>
    <row r="276" spans="1:10" ht="37.5">
      <c r="A276" s="68"/>
      <c r="B276" s="66"/>
      <c r="C276" s="50" t="s">
        <v>242</v>
      </c>
      <c r="D276" s="81">
        <f t="shared" si="16"/>
        <v>5000</v>
      </c>
      <c r="E276" s="80"/>
      <c r="F276" s="80">
        <v>5000</v>
      </c>
      <c r="G276" s="80"/>
      <c r="H276" s="80"/>
      <c r="I276" s="80"/>
      <c r="J276" s="80"/>
    </row>
    <row r="277" spans="1:10" ht="18.75">
      <c r="A277" s="68"/>
      <c r="B277" s="66"/>
      <c r="C277" s="49"/>
      <c r="D277" s="81">
        <f t="shared" si="16"/>
        <v>0</v>
      </c>
      <c r="E277" s="80"/>
      <c r="F277" s="80"/>
      <c r="G277" s="80"/>
      <c r="H277" s="80"/>
      <c r="I277" s="80"/>
      <c r="J277" s="80"/>
    </row>
    <row r="278" spans="1:10" ht="18.75">
      <c r="A278" s="68"/>
      <c r="B278" s="66"/>
      <c r="C278" s="49"/>
      <c r="D278" s="81">
        <f t="shared" si="16"/>
        <v>0</v>
      </c>
      <c r="E278" s="80"/>
      <c r="F278" s="80"/>
      <c r="G278" s="80"/>
      <c r="H278" s="80"/>
      <c r="I278" s="80"/>
      <c r="J278" s="80"/>
    </row>
    <row r="279" spans="1:10" ht="18.75">
      <c r="A279" s="68"/>
      <c r="B279" s="66"/>
      <c r="C279" s="49"/>
      <c r="D279" s="81">
        <f t="shared" si="16"/>
        <v>0</v>
      </c>
      <c r="E279" s="80"/>
      <c r="F279" s="80"/>
      <c r="G279" s="80"/>
      <c r="H279" s="80"/>
      <c r="I279" s="80"/>
      <c r="J279" s="80"/>
    </row>
    <row r="280" spans="1:10" ht="18.75">
      <c r="A280" s="69"/>
      <c r="B280" s="37"/>
      <c r="C280" s="49"/>
      <c r="D280" s="81">
        <f t="shared" si="16"/>
        <v>0</v>
      </c>
      <c r="E280" s="80"/>
      <c r="F280" s="80"/>
      <c r="G280" s="80"/>
      <c r="H280" s="80"/>
      <c r="I280" s="80"/>
      <c r="J280" s="80"/>
    </row>
    <row r="281" spans="1:10" ht="39.75" customHeight="1">
      <c r="A281" s="25" t="s">
        <v>117</v>
      </c>
      <c r="B281" s="23">
        <v>220</v>
      </c>
      <c r="C281" s="49"/>
      <c r="D281" s="81">
        <f t="shared" si="16"/>
        <v>0</v>
      </c>
      <c r="E281" s="80"/>
      <c r="F281" s="80"/>
      <c r="G281" s="80"/>
      <c r="H281" s="80"/>
      <c r="I281" s="80"/>
      <c r="J281" s="80"/>
    </row>
    <row r="282" spans="1:10" ht="18.75">
      <c r="A282" s="30"/>
      <c r="B282" s="51"/>
      <c r="C282" s="49"/>
      <c r="D282" s="81">
        <f t="shared" si="16"/>
        <v>0</v>
      </c>
      <c r="E282" s="80"/>
      <c r="F282" s="80"/>
      <c r="G282" s="80"/>
      <c r="H282" s="80"/>
      <c r="I282" s="80"/>
      <c r="J282" s="80"/>
    </row>
    <row r="283" spans="1:10" ht="37.5">
      <c r="A283" s="31" t="s">
        <v>118</v>
      </c>
      <c r="B283" s="65">
        <v>230</v>
      </c>
      <c r="C283" s="50" t="s">
        <v>243</v>
      </c>
      <c r="D283" s="81">
        <f t="shared" si="16"/>
        <v>0</v>
      </c>
      <c r="E283" s="80"/>
      <c r="F283" s="80"/>
      <c r="G283" s="80"/>
      <c r="H283" s="80"/>
      <c r="I283" s="80"/>
      <c r="J283" s="80"/>
    </row>
    <row r="284" spans="1:10" ht="37.5">
      <c r="A284" s="73"/>
      <c r="B284" s="66"/>
      <c r="C284" s="50" t="s">
        <v>244</v>
      </c>
      <c r="D284" s="81">
        <f t="shared" si="16"/>
        <v>0</v>
      </c>
      <c r="E284" s="80"/>
      <c r="F284" s="80"/>
      <c r="G284" s="80"/>
      <c r="H284" s="80"/>
      <c r="I284" s="80"/>
      <c r="J284" s="80"/>
    </row>
    <row r="285" spans="1:10" ht="18.75">
      <c r="A285" s="73"/>
      <c r="B285" s="66"/>
      <c r="C285" s="49"/>
      <c r="D285" s="81">
        <f t="shared" si="16"/>
        <v>0</v>
      </c>
      <c r="E285" s="80"/>
      <c r="F285" s="80"/>
      <c r="G285" s="80"/>
      <c r="H285" s="80"/>
      <c r="I285" s="80"/>
      <c r="J285" s="80"/>
    </row>
    <row r="286" spans="1:10" ht="18.75">
      <c r="A286" s="73"/>
      <c r="B286" s="66"/>
      <c r="C286" s="49"/>
      <c r="D286" s="81">
        <f t="shared" si="16"/>
        <v>0</v>
      </c>
      <c r="E286" s="80"/>
      <c r="F286" s="80"/>
      <c r="G286" s="80"/>
      <c r="H286" s="80"/>
      <c r="I286" s="80"/>
      <c r="J286" s="80"/>
    </row>
    <row r="287" spans="1:10" ht="18.75">
      <c r="A287" s="29"/>
      <c r="B287" s="37"/>
      <c r="C287" s="49"/>
      <c r="D287" s="81">
        <f t="shared" si="16"/>
        <v>0</v>
      </c>
      <c r="E287" s="80"/>
      <c r="F287" s="80"/>
      <c r="G287" s="80"/>
      <c r="H287" s="80"/>
      <c r="I287" s="80"/>
      <c r="J287" s="80"/>
    </row>
    <row r="288" spans="1:10" ht="18" customHeight="1">
      <c r="A288" s="30" t="s">
        <v>82</v>
      </c>
      <c r="B288" s="51"/>
      <c r="C288" s="49"/>
      <c r="D288" s="80"/>
      <c r="E288" s="80"/>
      <c r="F288" s="80"/>
      <c r="G288" s="80"/>
      <c r="H288" s="80"/>
      <c r="I288" s="80"/>
      <c r="J288" s="80"/>
    </row>
    <row r="289" spans="1:10" ht="18.75">
      <c r="A289" s="31" t="s">
        <v>119</v>
      </c>
      <c r="B289" s="65">
        <v>240</v>
      </c>
      <c r="C289" s="71"/>
      <c r="D289" s="82"/>
      <c r="E289" s="82"/>
      <c r="F289" s="82"/>
      <c r="G289" s="82"/>
      <c r="H289" s="82"/>
      <c r="I289" s="82"/>
      <c r="J289" s="82"/>
    </row>
    <row r="290" spans="1:10" ht="18.75">
      <c r="A290" s="70"/>
      <c r="B290" s="66"/>
      <c r="C290" s="72"/>
      <c r="D290" s="66"/>
      <c r="E290" s="66"/>
      <c r="F290" s="66"/>
      <c r="G290" s="66"/>
      <c r="H290" s="66"/>
      <c r="I290" s="66"/>
      <c r="J290" s="66"/>
    </row>
    <row r="291" spans="1:10" ht="18.75">
      <c r="A291" s="73" t="s">
        <v>120</v>
      </c>
      <c r="B291" s="66"/>
      <c r="C291" s="72"/>
      <c r="D291" s="66"/>
      <c r="E291" s="66"/>
      <c r="F291" s="66"/>
      <c r="G291" s="66"/>
      <c r="H291" s="66"/>
      <c r="I291" s="66"/>
      <c r="J291" s="66"/>
    </row>
    <row r="292" spans="1:10" ht="18.75">
      <c r="A292" s="70"/>
      <c r="B292" s="66"/>
      <c r="C292" s="72"/>
      <c r="D292" s="66"/>
      <c r="E292" s="66"/>
      <c r="F292" s="66"/>
      <c r="G292" s="66"/>
      <c r="H292" s="66"/>
      <c r="I292" s="66"/>
      <c r="J292" s="66"/>
    </row>
    <row r="293" spans="1:10" ht="18.75">
      <c r="A293" s="29" t="s">
        <v>121</v>
      </c>
      <c r="B293" s="37"/>
      <c r="C293" s="50"/>
      <c r="D293" s="37"/>
      <c r="E293" s="37"/>
      <c r="F293" s="37"/>
      <c r="G293" s="37"/>
      <c r="H293" s="37"/>
      <c r="I293" s="37"/>
      <c r="J293" s="37"/>
    </row>
    <row r="294" spans="1:10" ht="18.75">
      <c r="A294" s="40"/>
      <c r="B294" s="51"/>
      <c r="C294" s="49"/>
      <c r="D294" s="80"/>
      <c r="E294" s="80"/>
      <c r="F294" s="80"/>
      <c r="G294" s="80"/>
      <c r="H294" s="80"/>
      <c r="I294" s="80"/>
      <c r="J294" s="80"/>
    </row>
    <row r="295" spans="1:10" ht="37.5">
      <c r="A295" s="25" t="s">
        <v>122</v>
      </c>
      <c r="B295" s="23">
        <v>250</v>
      </c>
      <c r="C295" s="49"/>
      <c r="D295" s="81">
        <f>SUM(E295:I295)</f>
        <v>0</v>
      </c>
      <c r="E295" s="80"/>
      <c r="F295" s="80"/>
      <c r="G295" s="80"/>
      <c r="H295" s="80"/>
      <c r="I295" s="80"/>
      <c r="J295" s="80"/>
    </row>
    <row r="296" spans="1:10" ht="37.5">
      <c r="A296" s="25" t="s">
        <v>123</v>
      </c>
      <c r="B296" s="65">
        <v>260</v>
      </c>
      <c r="C296" s="23" t="s">
        <v>107</v>
      </c>
      <c r="D296" s="80">
        <f aca="true" t="shared" si="17" ref="D296:J296">SUM(D297:D327)</f>
        <v>4870805.42</v>
      </c>
      <c r="E296" s="80">
        <f t="shared" si="17"/>
        <v>3566252.28</v>
      </c>
      <c r="F296" s="80">
        <f t="shared" si="17"/>
        <v>20651.16</v>
      </c>
      <c r="G296" s="80">
        <f t="shared" si="17"/>
        <v>0</v>
      </c>
      <c r="H296" s="80">
        <f t="shared" si="17"/>
        <v>0</v>
      </c>
      <c r="I296" s="80">
        <f t="shared" si="17"/>
        <v>1283901.98</v>
      </c>
      <c r="J296" s="80">
        <f t="shared" si="17"/>
        <v>0</v>
      </c>
    </row>
    <row r="297" spans="1:10" ht="37.5">
      <c r="A297" s="67" t="s">
        <v>170</v>
      </c>
      <c r="B297" s="66"/>
      <c r="C297" s="50" t="s">
        <v>246</v>
      </c>
      <c r="D297" s="81">
        <f>SUM(E297:I297)</f>
        <v>8400</v>
      </c>
      <c r="E297" s="80">
        <v>8400</v>
      </c>
      <c r="F297" s="80"/>
      <c r="G297" s="80"/>
      <c r="H297" s="80"/>
      <c r="I297" s="80"/>
      <c r="J297" s="80"/>
    </row>
    <row r="298" spans="1:10" ht="37.5">
      <c r="A298" s="68"/>
      <c r="B298" s="66"/>
      <c r="C298" s="50" t="s">
        <v>247</v>
      </c>
      <c r="D298" s="81">
        <f aca="true" t="shared" si="18" ref="D298:D327">SUM(E298:I298)</f>
        <v>21600</v>
      </c>
      <c r="E298" s="80">
        <v>21600</v>
      </c>
      <c r="F298" s="80"/>
      <c r="G298" s="80"/>
      <c r="H298" s="80"/>
      <c r="I298" s="80"/>
      <c r="J298" s="80"/>
    </row>
    <row r="299" spans="1:10" ht="18.75">
      <c r="A299" s="69"/>
      <c r="B299" s="66"/>
      <c r="C299" s="23"/>
      <c r="D299" s="81">
        <f t="shared" si="18"/>
        <v>0</v>
      </c>
      <c r="E299" s="80"/>
      <c r="F299" s="80"/>
      <c r="G299" s="80"/>
      <c r="H299" s="80"/>
      <c r="I299" s="80"/>
      <c r="J299" s="80"/>
    </row>
    <row r="300" spans="1:10" ht="18.75">
      <c r="A300" s="25" t="s">
        <v>171</v>
      </c>
      <c r="B300" s="66"/>
      <c r="C300" s="23"/>
      <c r="D300" s="81">
        <f t="shared" si="18"/>
        <v>0</v>
      </c>
      <c r="E300" s="80"/>
      <c r="F300" s="80"/>
      <c r="G300" s="80"/>
      <c r="H300" s="80"/>
      <c r="I300" s="80"/>
      <c r="J300" s="80"/>
    </row>
    <row r="301" spans="1:10" ht="37.5">
      <c r="A301" s="25" t="s">
        <v>172</v>
      </c>
      <c r="B301" s="66"/>
      <c r="C301" s="50" t="s">
        <v>245</v>
      </c>
      <c r="D301" s="81">
        <f t="shared" si="18"/>
        <v>1978012.58</v>
      </c>
      <c r="E301" s="80">
        <v>1978012.58</v>
      </c>
      <c r="F301" s="80"/>
      <c r="G301" s="80"/>
      <c r="H301" s="80"/>
      <c r="I301" s="80"/>
      <c r="J301" s="80"/>
    </row>
    <row r="302" spans="1:10" ht="37.5">
      <c r="A302" s="25" t="s">
        <v>173</v>
      </c>
      <c r="B302" s="66"/>
      <c r="C302" s="23"/>
      <c r="D302" s="81">
        <f t="shared" si="18"/>
        <v>0</v>
      </c>
      <c r="E302" s="80"/>
      <c r="F302" s="80"/>
      <c r="G302" s="80"/>
      <c r="H302" s="80"/>
      <c r="I302" s="80"/>
      <c r="J302" s="80"/>
    </row>
    <row r="303" spans="1:10" ht="37.5">
      <c r="A303" s="67" t="s">
        <v>174</v>
      </c>
      <c r="B303" s="66"/>
      <c r="C303" s="50" t="s">
        <v>245</v>
      </c>
      <c r="D303" s="81">
        <f t="shared" si="18"/>
        <v>110800</v>
      </c>
      <c r="E303" s="80">
        <v>110800</v>
      </c>
      <c r="F303" s="80"/>
      <c r="G303" s="80"/>
      <c r="H303" s="80"/>
      <c r="I303" s="80"/>
      <c r="J303" s="80"/>
    </row>
    <row r="304" spans="1:10" ht="37.5">
      <c r="A304" s="68"/>
      <c r="B304" s="66"/>
      <c r="C304" s="50" t="s">
        <v>246</v>
      </c>
      <c r="D304" s="81">
        <f t="shared" si="18"/>
        <v>8008.78</v>
      </c>
      <c r="E304" s="80">
        <v>8008.78</v>
      </c>
      <c r="F304" s="80"/>
      <c r="G304" s="80"/>
      <c r="H304" s="80"/>
      <c r="I304" s="80"/>
      <c r="J304" s="80"/>
    </row>
    <row r="305" spans="1:10" ht="37.5">
      <c r="A305" s="68"/>
      <c r="B305" s="66"/>
      <c r="C305" s="50" t="s">
        <v>247</v>
      </c>
      <c r="D305" s="81">
        <f t="shared" si="18"/>
        <v>12074.5</v>
      </c>
      <c r="E305" s="80">
        <v>12074.5</v>
      </c>
      <c r="F305" s="80"/>
      <c r="G305" s="80"/>
      <c r="H305" s="80"/>
      <c r="I305" s="80"/>
      <c r="J305" s="80"/>
    </row>
    <row r="306" spans="1:10" ht="37.5">
      <c r="A306" s="69"/>
      <c r="B306" s="66"/>
      <c r="C306" s="50" t="s">
        <v>275</v>
      </c>
      <c r="D306" s="81">
        <f t="shared" si="18"/>
        <v>0</v>
      </c>
      <c r="E306" s="80"/>
      <c r="F306" s="80"/>
      <c r="G306" s="80"/>
      <c r="H306" s="80"/>
      <c r="I306" s="80"/>
      <c r="J306" s="80"/>
    </row>
    <row r="307" spans="1:10" ht="18.75">
      <c r="A307" s="67" t="s">
        <v>175</v>
      </c>
      <c r="B307" s="66"/>
      <c r="C307" s="23"/>
      <c r="D307" s="81">
        <f t="shared" si="18"/>
        <v>0</v>
      </c>
      <c r="E307" s="80"/>
      <c r="F307" s="80"/>
      <c r="G307" s="80"/>
      <c r="H307" s="80"/>
      <c r="I307" s="80"/>
      <c r="J307" s="80"/>
    </row>
    <row r="308" spans="1:10" ht="37.5">
      <c r="A308" s="67" t="s">
        <v>175</v>
      </c>
      <c r="B308" s="66"/>
      <c r="C308" s="50" t="s">
        <v>245</v>
      </c>
      <c r="D308" s="81">
        <f t="shared" si="18"/>
        <v>35940</v>
      </c>
      <c r="E308" s="80">
        <v>35940</v>
      </c>
      <c r="F308" s="80"/>
      <c r="G308" s="80"/>
      <c r="H308" s="80"/>
      <c r="I308" s="80"/>
      <c r="J308" s="80"/>
    </row>
    <row r="309" spans="1:10" ht="37.5">
      <c r="A309" s="68"/>
      <c r="B309" s="66"/>
      <c r="C309" s="50" t="s">
        <v>246</v>
      </c>
      <c r="D309" s="81">
        <f t="shared" si="18"/>
        <v>45000</v>
      </c>
      <c r="E309" s="80">
        <v>45000</v>
      </c>
      <c r="F309" s="80"/>
      <c r="G309" s="80"/>
      <c r="H309" s="80"/>
      <c r="I309" s="80"/>
      <c r="J309" s="80"/>
    </row>
    <row r="310" spans="1:10" ht="37.5">
      <c r="A310" s="68"/>
      <c r="B310" s="66"/>
      <c r="C310" s="50" t="s">
        <v>247</v>
      </c>
      <c r="D310" s="81">
        <f t="shared" si="18"/>
        <v>58600</v>
      </c>
      <c r="E310" s="80">
        <v>58600</v>
      </c>
      <c r="F310" s="80"/>
      <c r="G310" s="80"/>
      <c r="H310" s="80"/>
      <c r="I310" s="80"/>
      <c r="J310" s="80"/>
    </row>
    <row r="311" spans="1:10" ht="18.75">
      <c r="A311" s="69"/>
      <c r="B311" s="66"/>
      <c r="C311" s="49" t="s">
        <v>249</v>
      </c>
      <c r="D311" s="81">
        <f t="shared" si="18"/>
        <v>0</v>
      </c>
      <c r="E311" s="80"/>
      <c r="F311" s="80"/>
      <c r="G311" s="80"/>
      <c r="H311" s="80"/>
      <c r="I311" s="80"/>
      <c r="J311" s="80"/>
    </row>
    <row r="312" spans="1:10" ht="18.75">
      <c r="A312" s="67" t="s">
        <v>176</v>
      </c>
      <c r="B312" s="66"/>
      <c r="C312" s="23"/>
      <c r="D312" s="81">
        <f t="shared" si="18"/>
        <v>0</v>
      </c>
      <c r="E312" s="80"/>
      <c r="F312" s="80"/>
      <c r="G312" s="80"/>
      <c r="H312" s="80"/>
      <c r="I312" s="80"/>
      <c r="J312" s="80"/>
    </row>
    <row r="313" spans="1:10" ht="18.75">
      <c r="A313" s="67" t="s">
        <v>176</v>
      </c>
      <c r="B313" s="66"/>
      <c r="C313" s="23"/>
      <c r="D313" s="81">
        <f t="shared" si="18"/>
        <v>0</v>
      </c>
      <c r="E313" s="80"/>
      <c r="F313" s="80"/>
      <c r="G313" s="80"/>
      <c r="H313" s="80"/>
      <c r="I313" s="80"/>
      <c r="J313" s="80"/>
    </row>
    <row r="314" spans="1:10" ht="37.5">
      <c r="A314" s="67" t="s">
        <v>177</v>
      </c>
      <c r="B314" s="66"/>
      <c r="C314" s="23"/>
      <c r="D314" s="81">
        <f t="shared" si="18"/>
        <v>0</v>
      </c>
      <c r="E314" s="80"/>
      <c r="F314" s="80"/>
      <c r="G314" s="80"/>
      <c r="H314" s="80"/>
      <c r="I314" s="80"/>
      <c r="J314" s="80"/>
    </row>
    <row r="315" spans="1:10" ht="37.5">
      <c r="A315" s="67" t="s">
        <v>177</v>
      </c>
      <c r="B315" s="66"/>
      <c r="C315" s="50" t="s">
        <v>245</v>
      </c>
      <c r="D315" s="81">
        <f t="shared" si="18"/>
        <v>0</v>
      </c>
      <c r="E315" s="80"/>
      <c r="F315" s="80"/>
      <c r="G315" s="80"/>
      <c r="H315" s="80"/>
      <c r="I315" s="80"/>
      <c r="J315" s="80"/>
    </row>
    <row r="316" spans="1:10" ht="18.75">
      <c r="A316" s="68"/>
      <c r="B316" s="66"/>
      <c r="C316" s="50" t="s">
        <v>246</v>
      </c>
      <c r="D316" s="81">
        <f t="shared" si="18"/>
        <v>922.65</v>
      </c>
      <c r="E316" s="80">
        <v>922.65</v>
      </c>
      <c r="F316" s="80"/>
      <c r="G316" s="80"/>
      <c r="H316" s="80"/>
      <c r="I316" s="80"/>
      <c r="J316" s="80"/>
    </row>
    <row r="317" spans="1:10" ht="18.75">
      <c r="A317" s="68"/>
      <c r="B317" s="66"/>
      <c r="C317" s="50" t="s">
        <v>247</v>
      </c>
      <c r="D317" s="81">
        <f t="shared" si="18"/>
        <v>0</v>
      </c>
      <c r="E317" s="80"/>
      <c r="F317" s="80"/>
      <c r="G317" s="80"/>
      <c r="H317" s="80"/>
      <c r="I317" s="80"/>
      <c r="J317" s="80"/>
    </row>
    <row r="318" spans="1:10" ht="18.75">
      <c r="A318" s="68"/>
      <c r="B318" s="66"/>
      <c r="C318" s="49" t="s">
        <v>249</v>
      </c>
      <c r="D318" s="81">
        <f t="shared" si="18"/>
        <v>0</v>
      </c>
      <c r="E318" s="80"/>
      <c r="F318" s="80"/>
      <c r="G318" s="80"/>
      <c r="H318" s="80"/>
      <c r="I318" s="80"/>
      <c r="J318" s="80"/>
    </row>
    <row r="319" spans="1:10" ht="18.75">
      <c r="A319" s="69"/>
      <c r="B319" s="66"/>
      <c r="C319" s="23"/>
      <c r="D319" s="81">
        <f t="shared" si="18"/>
        <v>0</v>
      </c>
      <c r="E319" s="80"/>
      <c r="F319" s="80"/>
      <c r="G319" s="80"/>
      <c r="H319" s="80"/>
      <c r="I319" s="80"/>
      <c r="J319" s="80"/>
    </row>
    <row r="320" spans="1:10" ht="37.5">
      <c r="A320" s="67" t="s">
        <v>178</v>
      </c>
      <c r="B320" s="66"/>
      <c r="C320" s="23"/>
      <c r="D320" s="81">
        <f t="shared" si="18"/>
        <v>0</v>
      </c>
      <c r="E320" s="80"/>
      <c r="F320" s="80"/>
      <c r="G320" s="80"/>
      <c r="H320" s="80"/>
      <c r="I320" s="80"/>
      <c r="J320" s="80"/>
    </row>
    <row r="321" spans="1:10" ht="37.5">
      <c r="A321" s="67" t="s">
        <v>178</v>
      </c>
      <c r="B321" s="66"/>
      <c r="C321" s="50" t="s">
        <v>245</v>
      </c>
      <c r="D321" s="81">
        <f t="shared" si="18"/>
        <v>1268142.81</v>
      </c>
      <c r="E321" s="80">
        <v>1268142.81</v>
      </c>
      <c r="F321" s="80"/>
      <c r="G321" s="80"/>
      <c r="H321" s="80"/>
      <c r="I321" s="80"/>
      <c r="J321" s="80"/>
    </row>
    <row r="322" spans="1:10" ht="18.75">
      <c r="A322" s="68"/>
      <c r="B322" s="66"/>
      <c r="C322" s="50" t="s">
        <v>246</v>
      </c>
      <c r="D322" s="81">
        <f t="shared" si="18"/>
        <v>0</v>
      </c>
      <c r="E322" s="80"/>
      <c r="F322" s="80"/>
      <c r="G322" s="80"/>
      <c r="H322" s="80"/>
      <c r="I322" s="80"/>
      <c r="J322" s="80"/>
    </row>
    <row r="323" spans="1:10" ht="18.75">
      <c r="A323" s="68"/>
      <c r="B323" s="66"/>
      <c r="C323" s="50" t="s">
        <v>247</v>
      </c>
      <c r="D323" s="81">
        <f t="shared" si="18"/>
        <v>18750.96</v>
      </c>
      <c r="E323" s="80">
        <v>18750.96</v>
      </c>
      <c r="F323" s="80"/>
      <c r="G323" s="80"/>
      <c r="H323" s="80"/>
      <c r="I323" s="80"/>
      <c r="J323" s="80"/>
    </row>
    <row r="324" spans="1:10" ht="18.75">
      <c r="A324" s="68"/>
      <c r="B324" s="66"/>
      <c r="C324" s="50" t="s">
        <v>248</v>
      </c>
      <c r="D324" s="81">
        <f t="shared" si="18"/>
        <v>20651.16</v>
      </c>
      <c r="E324" s="80"/>
      <c r="F324" s="80">
        <v>20651.16</v>
      </c>
      <c r="G324" s="80"/>
      <c r="H324" s="80"/>
      <c r="I324" s="80"/>
      <c r="J324" s="80"/>
    </row>
    <row r="325" spans="1:10" ht="18.75">
      <c r="A325" s="68"/>
      <c r="B325" s="66"/>
      <c r="C325" s="49" t="s">
        <v>249</v>
      </c>
      <c r="D325" s="81">
        <f t="shared" si="18"/>
        <v>1283901.98</v>
      </c>
      <c r="E325" s="80"/>
      <c r="F325" s="80"/>
      <c r="G325" s="80"/>
      <c r="H325" s="80"/>
      <c r="I325" s="80">
        <v>1283901.98</v>
      </c>
      <c r="J325" s="80"/>
    </row>
    <row r="326" spans="1:10" ht="18.75">
      <c r="A326" s="69"/>
      <c r="B326" s="37"/>
      <c r="C326" s="23"/>
      <c r="D326" s="81">
        <f t="shared" si="18"/>
        <v>0</v>
      </c>
      <c r="E326" s="80"/>
      <c r="F326" s="80"/>
      <c r="G326" s="80"/>
      <c r="H326" s="80"/>
      <c r="I326" s="80"/>
      <c r="J326" s="80"/>
    </row>
    <row r="327" spans="1:10" ht="37.5">
      <c r="A327" s="39" t="s">
        <v>124</v>
      </c>
      <c r="B327" s="23">
        <v>300</v>
      </c>
      <c r="C327" s="23"/>
      <c r="D327" s="81">
        <f t="shared" si="18"/>
        <v>0</v>
      </c>
      <c r="E327" s="80"/>
      <c r="F327" s="80"/>
      <c r="G327" s="80"/>
      <c r="H327" s="80"/>
      <c r="I327" s="80"/>
      <c r="J327" s="80"/>
    </row>
    <row r="328" spans="1:10" ht="37.5">
      <c r="A328" s="39" t="s">
        <v>124</v>
      </c>
      <c r="B328" s="23">
        <v>300</v>
      </c>
      <c r="C328" s="23" t="s">
        <v>107</v>
      </c>
      <c r="D328" s="80"/>
      <c r="E328" s="80"/>
      <c r="F328" s="80"/>
      <c r="G328" s="80"/>
      <c r="H328" s="80"/>
      <c r="I328" s="80"/>
      <c r="J328" s="80"/>
    </row>
    <row r="329" spans="1:10" ht="18.75">
      <c r="A329" s="31" t="s">
        <v>82</v>
      </c>
      <c r="B329" s="65">
        <v>310</v>
      </c>
      <c r="C329" s="65"/>
      <c r="D329" s="82"/>
      <c r="E329" s="82"/>
      <c r="F329" s="82"/>
      <c r="G329" s="82"/>
      <c r="H329" s="82"/>
      <c r="I329" s="82"/>
      <c r="J329" s="82"/>
    </row>
    <row r="330" spans="1:10" ht="18.75">
      <c r="A330" s="29" t="s">
        <v>125</v>
      </c>
      <c r="B330" s="23">
        <v>320</v>
      </c>
      <c r="C330" s="23"/>
      <c r="D330" s="23"/>
      <c r="E330" s="23"/>
      <c r="F330" s="23"/>
      <c r="G330" s="23"/>
      <c r="H330" s="23"/>
      <c r="I330" s="23"/>
      <c r="J330" s="23"/>
    </row>
    <row r="331" spans="1:10" ht="18.75">
      <c r="A331" s="25" t="s">
        <v>126</v>
      </c>
      <c r="B331" s="23">
        <v>320</v>
      </c>
      <c r="C331" s="23"/>
      <c r="D331" s="80"/>
      <c r="E331" s="80"/>
      <c r="F331" s="80"/>
      <c r="G331" s="80"/>
      <c r="H331" s="80"/>
      <c r="I331" s="80"/>
      <c r="J331" s="80"/>
    </row>
    <row r="332" spans="1:10" ht="37.5">
      <c r="A332" s="39" t="s">
        <v>127</v>
      </c>
      <c r="B332" s="23">
        <v>400</v>
      </c>
      <c r="C332" s="23"/>
      <c r="D332" s="80"/>
      <c r="E332" s="80"/>
      <c r="F332" s="80"/>
      <c r="G332" s="80"/>
      <c r="H332" s="80"/>
      <c r="I332" s="80"/>
      <c r="J332" s="80"/>
    </row>
    <row r="333" spans="1:10" ht="18.75">
      <c r="A333" s="31" t="s">
        <v>128</v>
      </c>
      <c r="B333" s="65">
        <v>410</v>
      </c>
      <c r="C333" s="65"/>
      <c r="D333" s="82"/>
      <c r="E333" s="82"/>
      <c r="F333" s="82"/>
      <c r="G333" s="82"/>
      <c r="H333" s="82"/>
      <c r="I333" s="82"/>
      <c r="J333" s="82"/>
    </row>
    <row r="334" spans="1:10" ht="18.75">
      <c r="A334" s="29" t="s">
        <v>129</v>
      </c>
      <c r="B334" s="23">
        <v>420</v>
      </c>
      <c r="C334" s="23"/>
      <c r="D334" s="23"/>
      <c r="E334" s="23"/>
      <c r="F334" s="23"/>
      <c r="G334" s="23"/>
      <c r="H334" s="23"/>
      <c r="I334" s="23"/>
      <c r="J334" s="23"/>
    </row>
    <row r="335" spans="1:10" ht="18.75">
      <c r="A335" s="25" t="s">
        <v>130</v>
      </c>
      <c r="B335" s="23">
        <v>420</v>
      </c>
      <c r="C335" s="23"/>
      <c r="D335" s="80"/>
      <c r="E335" s="80"/>
      <c r="F335" s="80"/>
      <c r="G335" s="80"/>
      <c r="H335" s="80"/>
      <c r="I335" s="80"/>
      <c r="J335" s="80"/>
    </row>
    <row r="336" spans="1:10" ht="18.75">
      <c r="A336" s="25" t="s">
        <v>131</v>
      </c>
      <c r="B336" s="23">
        <v>500</v>
      </c>
      <c r="C336" s="23" t="s">
        <v>107</v>
      </c>
      <c r="D336" s="80"/>
      <c r="E336" s="80"/>
      <c r="F336" s="80"/>
      <c r="G336" s="80"/>
      <c r="H336" s="80"/>
      <c r="I336" s="80"/>
      <c r="J336" s="80"/>
    </row>
    <row r="337" spans="1:10" ht="18.75">
      <c r="A337" s="25" t="s">
        <v>132</v>
      </c>
      <c r="B337" s="23">
        <v>600</v>
      </c>
      <c r="C337" s="23" t="s">
        <v>107</v>
      </c>
      <c r="D337" s="80"/>
      <c r="E337" s="80"/>
      <c r="F337" s="80"/>
      <c r="G337" s="80"/>
      <c r="H337" s="80"/>
      <c r="I337" s="80"/>
      <c r="J337" s="80"/>
    </row>
    <row r="338" spans="1:11" ht="15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6"/>
    </row>
    <row r="339" spans="1:11" ht="30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</row>
    <row r="340" spans="1:11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 ht="45.75" customHeight="1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ht="39" customHeight="1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ht="44.25" customHeight="1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ht="51.75" customHeight="1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ht="51.7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</row>
    <row r="348" spans="1:11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</row>
    <row r="349" spans="1:11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</row>
    <row r="350" spans="1:11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</row>
    <row r="351" spans="1:11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</row>
  </sheetData>
  <sheetProtection/>
  <mergeCells count="101">
    <mergeCell ref="B12:B14"/>
    <mergeCell ref="E8:E9"/>
    <mergeCell ref="F8:F9"/>
    <mergeCell ref="B6:B9"/>
    <mergeCell ref="D12:D14"/>
    <mergeCell ref="H12:H14"/>
    <mergeCell ref="A2:J2"/>
    <mergeCell ref="D6:J6"/>
    <mergeCell ref="E7:J7"/>
    <mergeCell ref="C6:C9"/>
    <mergeCell ref="D7:D9"/>
    <mergeCell ref="A3:J3"/>
    <mergeCell ref="I8:J8"/>
    <mergeCell ref="A6:A9"/>
    <mergeCell ref="A13:A14"/>
    <mergeCell ref="C26:C28"/>
    <mergeCell ref="J26:J28"/>
    <mergeCell ref="H26:H28"/>
    <mergeCell ref="F12:F14"/>
    <mergeCell ref="H8:H9"/>
    <mergeCell ref="I26:I28"/>
    <mergeCell ref="J12:J14"/>
    <mergeCell ref="F26:F28"/>
    <mergeCell ref="G12:G14"/>
    <mergeCell ref="I12:I14"/>
    <mergeCell ref="B49:B55"/>
    <mergeCell ref="B64:B68"/>
    <mergeCell ref="A39:A48"/>
    <mergeCell ref="E12:E14"/>
    <mergeCell ref="G26:G28"/>
    <mergeCell ref="D64:D68"/>
    <mergeCell ref="A29:A38"/>
    <mergeCell ref="B26:B48"/>
    <mergeCell ref="D26:D28"/>
    <mergeCell ref="E26:E28"/>
    <mergeCell ref="A88:A89"/>
    <mergeCell ref="A72:A74"/>
    <mergeCell ref="A27:A28"/>
    <mergeCell ref="G8:G9"/>
    <mergeCell ref="C12:C14"/>
    <mergeCell ref="A66:A67"/>
    <mergeCell ref="A58:A62"/>
    <mergeCell ref="C64:C68"/>
    <mergeCell ref="E64:E68"/>
    <mergeCell ref="A49:A55"/>
    <mergeCell ref="I64:I68"/>
    <mergeCell ref="H64:H68"/>
    <mergeCell ref="J64:J68"/>
    <mergeCell ref="A83:A87"/>
    <mergeCell ref="B58:B62"/>
    <mergeCell ref="B71:B102"/>
    <mergeCell ref="A90:A95"/>
    <mergeCell ref="A96:A102"/>
    <mergeCell ref="A78:A82"/>
    <mergeCell ref="A64:A65"/>
    <mergeCell ref="A116:J116"/>
    <mergeCell ref="G64:G68"/>
    <mergeCell ref="J108:J109"/>
    <mergeCell ref="I108:I109"/>
    <mergeCell ref="F64:F68"/>
    <mergeCell ref="B104:B105"/>
    <mergeCell ref="A115:J115"/>
    <mergeCell ref="D104:D105"/>
    <mergeCell ref="G108:G109"/>
    <mergeCell ref="G104:G105"/>
    <mergeCell ref="J104:J105"/>
    <mergeCell ref="H108:H109"/>
    <mergeCell ref="D108:D109"/>
    <mergeCell ref="E108:E109"/>
    <mergeCell ref="C104:C105"/>
    <mergeCell ref="E104:E105"/>
    <mergeCell ref="C108:C109"/>
    <mergeCell ref="F108:F109"/>
    <mergeCell ref="F104:F105"/>
    <mergeCell ref="D232:D234"/>
    <mergeCell ref="E121:E122"/>
    <mergeCell ref="E233:E234"/>
    <mergeCell ref="F233:F234"/>
    <mergeCell ref="G233:G234"/>
    <mergeCell ref="H233:H234"/>
    <mergeCell ref="G121:G122"/>
    <mergeCell ref="H121:H122"/>
    <mergeCell ref="D119:J119"/>
    <mergeCell ref="I121:J121"/>
    <mergeCell ref="A228:J228"/>
    <mergeCell ref="A119:A122"/>
    <mergeCell ref="B119:B122"/>
    <mergeCell ref="C119:C122"/>
    <mergeCell ref="D120:D122"/>
    <mergeCell ref="E120:J120"/>
    <mergeCell ref="F121:F122"/>
    <mergeCell ref="A231:A234"/>
    <mergeCell ref="B231:B234"/>
    <mergeCell ref="C231:C234"/>
    <mergeCell ref="B108:B109"/>
    <mergeCell ref="H104:H105"/>
    <mergeCell ref="I104:I105"/>
    <mergeCell ref="E232:J232"/>
    <mergeCell ref="D231:J231"/>
    <mergeCell ref="I233:J233"/>
    <mergeCell ref="A227:J227"/>
  </mergeCells>
  <hyperlinks>
    <hyperlink ref="F8" r:id="rId1" display="consultantplus://offline/ref=4877822082E6165510BB284E72F383E6B2C91ECF574A5DF26237F57CCA66C3074FAECBECEBF0J0nAE"/>
    <hyperlink ref="F121" r:id="rId2" display="consultantplus://offline/ref=4877822082E6165510BB284E72F383E6B2C91ECF574A5DF26237F57CCA66C3074FAECBECEBF0J0nAE"/>
    <hyperlink ref="F233" r:id="rId3" display="consultantplus://offline/ref=4877822082E6165510BB284E72F383E6B2C91ECF574A5DF26237F57CCA66C3074FAECBECEBF0J0nAE"/>
  </hyperlink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41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2"/>
  <sheetViews>
    <sheetView zoomScale="70" zoomScaleNormal="70" zoomScaleSheetLayoutView="50" zoomScalePageLayoutView="0" workbookViewId="0" topLeftCell="A43">
      <selection activeCell="A5" sqref="A5:L5"/>
    </sheetView>
  </sheetViews>
  <sheetFormatPr defaultColWidth="8.87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75390625" style="0" customWidth="1"/>
    <col min="13" max="16384" width="8.875" style="22" customWidth="1"/>
  </cols>
  <sheetData>
    <row r="2" ht="15.75">
      <c r="L2" s="34" t="s">
        <v>133</v>
      </c>
    </row>
    <row r="3" spans="1:12" ht="20.25">
      <c r="A3" s="106" t="s">
        <v>134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24"/>
    </row>
    <row r="4" spans="1:12" ht="20.25" customHeight="1">
      <c r="A4" s="106" t="s">
        <v>135</v>
      </c>
      <c r="B4" s="106"/>
      <c r="C4" s="106"/>
      <c r="D4" s="106"/>
      <c r="E4" s="106"/>
      <c r="F4" s="106"/>
      <c r="G4" s="106"/>
      <c r="H4" s="106"/>
      <c r="I4" s="106"/>
      <c r="J4" s="106"/>
      <c r="K4" s="41"/>
      <c r="L4" s="41"/>
    </row>
    <row r="5" spans="1:12" ht="20.25">
      <c r="A5" s="107" t="s">
        <v>291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8" spans="1:12" ht="27" customHeight="1">
      <c r="A8" s="98" t="s">
        <v>48</v>
      </c>
      <c r="B8" s="98" t="s">
        <v>98</v>
      </c>
      <c r="C8" s="98" t="s">
        <v>136</v>
      </c>
      <c r="D8" s="103" t="s">
        <v>137</v>
      </c>
      <c r="E8" s="104"/>
      <c r="F8" s="104"/>
      <c r="G8" s="104"/>
      <c r="H8" s="104"/>
      <c r="I8" s="104"/>
      <c r="J8" s="104"/>
      <c r="K8" s="104"/>
      <c r="L8" s="105"/>
    </row>
    <row r="9" spans="1:12" ht="23.25" customHeight="1">
      <c r="A9" s="99"/>
      <c r="B9" s="99"/>
      <c r="C9" s="99"/>
      <c r="D9" s="134" t="s">
        <v>138</v>
      </c>
      <c r="E9" s="135"/>
      <c r="F9" s="136"/>
      <c r="G9" s="103" t="s">
        <v>2</v>
      </c>
      <c r="H9" s="104"/>
      <c r="I9" s="104"/>
      <c r="J9" s="104"/>
      <c r="K9" s="104"/>
      <c r="L9" s="105"/>
    </row>
    <row r="10" spans="1:12" ht="105" customHeight="1">
      <c r="A10" s="99"/>
      <c r="B10" s="99"/>
      <c r="C10" s="99"/>
      <c r="D10" s="137"/>
      <c r="E10" s="138"/>
      <c r="F10" s="139"/>
      <c r="G10" s="128" t="s">
        <v>139</v>
      </c>
      <c r="H10" s="129"/>
      <c r="I10" s="130"/>
      <c r="J10" s="128" t="s">
        <v>140</v>
      </c>
      <c r="K10" s="129"/>
      <c r="L10" s="130"/>
    </row>
    <row r="11" spans="1:12" ht="75">
      <c r="A11" s="100"/>
      <c r="B11" s="100"/>
      <c r="C11" s="100"/>
      <c r="D11" s="23" t="s">
        <v>284</v>
      </c>
      <c r="E11" s="23" t="s">
        <v>285</v>
      </c>
      <c r="F11" s="23" t="s">
        <v>286</v>
      </c>
      <c r="G11" s="23" t="s">
        <v>284</v>
      </c>
      <c r="H11" s="23" t="s">
        <v>285</v>
      </c>
      <c r="I11" s="23" t="s">
        <v>287</v>
      </c>
      <c r="J11" s="23" t="s">
        <v>284</v>
      </c>
      <c r="K11" s="23" t="s">
        <v>285</v>
      </c>
      <c r="L11" s="23" t="s">
        <v>286</v>
      </c>
    </row>
    <row r="12" spans="1:12" ht="18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7.5">
      <c r="A13" s="32" t="s">
        <v>141</v>
      </c>
      <c r="B13" s="49" t="s">
        <v>184</v>
      </c>
      <c r="C13" s="23" t="s">
        <v>107</v>
      </c>
      <c r="D13" s="26">
        <f aca="true" t="shared" si="0" ref="D13:I13">D16</f>
        <v>4870805.42</v>
      </c>
      <c r="E13" s="26">
        <f t="shared" si="0"/>
        <v>4870805.42</v>
      </c>
      <c r="F13" s="26">
        <f t="shared" si="0"/>
        <v>4870805.42</v>
      </c>
      <c r="G13" s="26">
        <f t="shared" si="0"/>
        <v>4870805.42</v>
      </c>
      <c r="H13" s="26">
        <f t="shared" si="0"/>
        <v>4870805.42</v>
      </c>
      <c r="I13" s="26">
        <f t="shared" si="0"/>
        <v>4870805.42</v>
      </c>
      <c r="J13" s="26"/>
      <c r="K13" s="26"/>
      <c r="L13" s="26"/>
    </row>
    <row r="14" spans="1:12" ht="56.25">
      <c r="A14" s="32" t="s">
        <v>142</v>
      </c>
      <c r="B14" s="23">
        <v>1001</v>
      </c>
      <c r="C14" s="23" t="s">
        <v>107</v>
      </c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8">
      <c r="A15" s="3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7.5">
      <c r="A16" s="32" t="s">
        <v>143</v>
      </c>
      <c r="B16" s="23">
        <v>2001</v>
      </c>
      <c r="C16" s="27"/>
      <c r="D16" s="27">
        <f>'2 таб'!D71</f>
        <v>4870805.42</v>
      </c>
      <c r="E16" s="27">
        <f>'2 таб'!D184</f>
        <v>4870805.42</v>
      </c>
      <c r="F16" s="27">
        <f>'2 таб'!D296</f>
        <v>4870805.42</v>
      </c>
      <c r="G16" s="27">
        <f>D16</f>
        <v>4870805.42</v>
      </c>
      <c r="H16" s="27">
        <f>E16</f>
        <v>4870805.42</v>
      </c>
      <c r="I16" s="27">
        <f>F16</f>
        <v>4870805.42</v>
      </c>
      <c r="J16" s="27"/>
      <c r="K16" s="27"/>
      <c r="L16" s="27"/>
    </row>
    <row r="17" spans="1:12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ht="15.75">
      <c r="L20" s="34" t="s">
        <v>156</v>
      </c>
    </row>
    <row r="21" spans="1:12" ht="30" customHeight="1">
      <c r="A21" s="106" t="s">
        <v>157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ht="16.5" customHeight="1">
      <c r="A22" s="106" t="s">
        <v>144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24.75" customHeight="1">
      <c r="A23" s="141" t="s">
        <v>145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1:12" ht="24.75" customHeight="1">
      <c r="A24" s="142" t="s">
        <v>146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7" spans="1:12" ht="35.25" customHeight="1">
      <c r="A27" s="131" t="s">
        <v>48</v>
      </c>
      <c r="B27" s="131"/>
      <c r="C27" s="131"/>
      <c r="D27" s="131"/>
      <c r="E27" s="131"/>
      <c r="F27" s="131" t="s">
        <v>98</v>
      </c>
      <c r="G27" s="131"/>
      <c r="H27" s="131" t="s">
        <v>147</v>
      </c>
      <c r="I27" s="131"/>
      <c r="J27" s="131"/>
      <c r="K27" s="131"/>
      <c r="L27" s="131"/>
    </row>
    <row r="28" spans="1:12" ht="27" customHeight="1">
      <c r="A28" s="143">
        <v>1</v>
      </c>
      <c r="B28" s="143"/>
      <c r="C28" s="143"/>
      <c r="D28" s="143"/>
      <c r="E28" s="143"/>
      <c r="F28" s="143">
        <v>2</v>
      </c>
      <c r="G28" s="143"/>
      <c r="H28" s="131">
        <v>3</v>
      </c>
      <c r="I28" s="131"/>
      <c r="J28" s="131"/>
      <c r="K28" s="131"/>
      <c r="L28" s="131"/>
    </row>
    <row r="29" spans="1:12" ht="39" customHeight="1">
      <c r="A29" s="132" t="s">
        <v>131</v>
      </c>
      <c r="B29" s="132"/>
      <c r="C29" s="132"/>
      <c r="D29" s="132"/>
      <c r="E29" s="132"/>
      <c r="F29" s="144" t="s">
        <v>185</v>
      </c>
      <c r="G29" s="144"/>
      <c r="H29" s="127"/>
      <c r="I29" s="127"/>
      <c r="J29" s="127"/>
      <c r="K29" s="127"/>
      <c r="L29" s="127"/>
    </row>
    <row r="30" spans="1:12" ht="36" customHeight="1">
      <c r="A30" s="132" t="s">
        <v>132</v>
      </c>
      <c r="B30" s="132"/>
      <c r="C30" s="132"/>
      <c r="D30" s="132"/>
      <c r="E30" s="132"/>
      <c r="F30" s="140" t="s">
        <v>186</v>
      </c>
      <c r="G30" s="140"/>
      <c r="H30" s="127"/>
      <c r="I30" s="127"/>
      <c r="J30" s="127"/>
      <c r="K30" s="127"/>
      <c r="L30" s="127"/>
    </row>
    <row r="31" spans="1:12" ht="38.25" customHeight="1">
      <c r="A31" s="132" t="s">
        <v>148</v>
      </c>
      <c r="B31" s="132"/>
      <c r="C31" s="132"/>
      <c r="D31" s="132"/>
      <c r="E31" s="132"/>
      <c r="F31" s="140" t="s">
        <v>187</v>
      </c>
      <c r="G31" s="140"/>
      <c r="H31" s="127"/>
      <c r="I31" s="127"/>
      <c r="J31" s="127"/>
      <c r="K31" s="127"/>
      <c r="L31" s="127"/>
    </row>
    <row r="32" spans="1:12" ht="39.75" customHeight="1">
      <c r="A32" s="132" t="s">
        <v>149</v>
      </c>
      <c r="B32" s="132"/>
      <c r="C32" s="132"/>
      <c r="D32" s="132"/>
      <c r="E32" s="132"/>
      <c r="F32" s="140" t="s">
        <v>188</v>
      </c>
      <c r="G32" s="140"/>
      <c r="H32" s="127"/>
      <c r="I32" s="127"/>
      <c r="J32" s="127"/>
      <c r="K32" s="127"/>
      <c r="L32" s="127"/>
    </row>
    <row r="34" ht="15.75">
      <c r="L34" s="34" t="s">
        <v>150</v>
      </c>
    </row>
    <row r="35" spans="1:12" ht="30.75" customHeight="1">
      <c r="A35" s="106" t="s">
        <v>151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8" spans="1:12" ht="45.75" customHeight="1">
      <c r="A38" s="131" t="s">
        <v>48</v>
      </c>
      <c r="B38" s="131"/>
      <c r="C38" s="131"/>
      <c r="D38" s="131"/>
      <c r="E38" s="131"/>
      <c r="F38" s="131" t="s">
        <v>98</v>
      </c>
      <c r="G38" s="131"/>
      <c r="H38" s="131" t="s">
        <v>152</v>
      </c>
      <c r="I38" s="131"/>
      <c r="J38" s="131"/>
      <c r="K38" s="131"/>
      <c r="L38" s="131"/>
    </row>
    <row r="39" spans="1:12" ht="39" customHeight="1">
      <c r="A39" s="131">
        <v>1</v>
      </c>
      <c r="B39" s="131"/>
      <c r="C39" s="131"/>
      <c r="D39" s="131"/>
      <c r="E39" s="131"/>
      <c r="F39" s="131">
        <v>2</v>
      </c>
      <c r="G39" s="131"/>
      <c r="H39" s="131">
        <v>3</v>
      </c>
      <c r="I39" s="131"/>
      <c r="J39" s="131"/>
      <c r="K39" s="131"/>
      <c r="L39" s="131"/>
    </row>
    <row r="40" spans="1:12" ht="44.25" customHeight="1">
      <c r="A40" s="131" t="s">
        <v>153</v>
      </c>
      <c r="B40" s="131"/>
      <c r="C40" s="131"/>
      <c r="D40" s="131"/>
      <c r="E40" s="131"/>
      <c r="F40" s="140" t="s">
        <v>185</v>
      </c>
      <c r="G40" s="140"/>
      <c r="H40" s="131"/>
      <c r="I40" s="131"/>
      <c r="J40" s="131"/>
      <c r="K40" s="131"/>
      <c r="L40" s="131"/>
    </row>
    <row r="41" spans="1:12" ht="51.75" customHeight="1">
      <c r="A41" s="131" t="s">
        <v>154</v>
      </c>
      <c r="B41" s="131"/>
      <c r="C41" s="131"/>
      <c r="D41" s="131"/>
      <c r="E41" s="131"/>
      <c r="F41" s="140" t="s">
        <v>186</v>
      </c>
      <c r="G41" s="140"/>
      <c r="H41" s="131"/>
      <c r="I41" s="131"/>
      <c r="J41" s="131"/>
      <c r="K41" s="131"/>
      <c r="L41" s="131"/>
    </row>
    <row r="42" spans="1:12" ht="51.75" customHeight="1">
      <c r="A42" s="131" t="s">
        <v>155</v>
      </c>
      <c r="B42" s="131"/>
      <c r="C42" s="131"/>
      <c r="D42" s="131"/>
      <c r="E42" s="131"/>
      <c r="F42" s="140" t="s">
        <v>187</v>
      </c>
      <c r="G42" s="140"/>
      <c r="H42" s="131"/>
      <c r="I42" s="131"/>
      <c r="J42" s="131"/>
      <c r="K42" s="131"/>
      <c r="L42" s="131"/>
    </row>
  </sheetData>
  <sheetProtection/>
  <mergeCells count="49">
    <mergeCell ref="F40:G40"/>
    <mergeCell ref="F41:G41"/>
    <mergeCell ref="F42:G42"/>
    <mergeCell ref="F29:G29"/>
    <mergeCell ref="F30:G30"/>
    <mergeCell ref="F31:G31"/>
    <mergeCell ref="A23:L23"/>
    <mergeCell ref="A29:E29"/>
    <mergeCell ref="A24:L24"/>
    <mergeCell ref="F28:G28"/>
    <mergeCell ref="H27:L27"/>
    <mergeCell ref="A28:E28"/>
    <mergeCell ref="A32:E32"/>
    <mergeCell ref="H39:L39"/>
    <mergeCell ref="A35:L35"/>
    <mergeCell ref="H32:L32"/>
    <mergeCell ref="F32:G32"/>
    <mergeCell ref="A39:E39"/>
    <mergeCell ref="F39:G39"/>
    <mergeCell ref="A31:E31"/>
    <mergeCell ref="H31:L31"/>
    <mergeCell ref="A3:K3"/>
    <mergeCell ref="A4:J4"/>
    <mergeCell ref="C8:C11"/>
    <mergeCell ref="D8:L8"/>
    <mergeCell ref="D9:F10"/>
    <mergeCell ref="G9:L9"/>
    <mergeCell ref="A21:L21"/>
    <mergeCell ref="H29:L29"/>
    <mergeCell ref="H42:L42"/>
    <mergeCell ref="F38:G38"/>
    <mergeCell ref="H38:L38"/>
    <mergeCell ref="A30:E30"/>
    <mergeCell ref="A38:E38"/>
    <mergeCell ref="H40:L40"/>
    <mergeCell ref="H41:L41"/>
    <mergeCell ref="A40:E40"/>
    <mergeCell ref="A41:E41"/>
    <mergeCell ref="A42:E42"/>
    <mergeCell ref="H30:L30"/>
    <mergeCell ref="G10:I10"/>
    <mergeCell ref="J10:L10"/>
    <mergeCell ref="A5:L5"/>
    <mergeCell ref="A8:A11"/>
    <mergeCell ref="B8:B11"/>
    <mergeCell ref="A27:E27"/>
    <mergeCell ref="F27:G27"/>
    <mergeCell ref="H28:L28"/>
    <mergeCell ref="A22:L22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portrait" paperSize="9" scale="4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F211"/>
  <sheetViews>
    <sheetView zoomScalePageLayoutView="0" workbookViewId="0" topLeftCell="A206">
      <selection activeCell="CI173" sqref="CI173:CZ173"/>
    </sheetView>
  </sheetViews>
  <sheetFormatPr defaultColWidth="0.875" defaultRowHeight="12.75"/>
  <cols>
    <col min="1" max="18" width="0.875" style="1" customWidth="1"/>
    <col min="19" max="19" width="1.25" style="1" customWidth="1"/>
    <col min="20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</row>
    <row r="2" spans="1:135" s="7" customFormat="1" ht="30" customHeight="1">
      <c r="A2" s="167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</row>
    <row r="3" spans="1:135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</row>
    <row r="4" spans="1:135" ht="28.5" customHeight="1">
      <c r="A4" s="170" t="s">
        <v>10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223" t="s">
        <v>163</v>
      </c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</row>
    <row r="5" spans="1:135" ht="12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</row>
    <row r="6" spans="1:135" s="2" customFormat="1" ht="15">
      <c r="A6" s="168" t="s">
        <v>12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</row>
    <row r="7" spans="1:135" ht="6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</row>
    <row r="8" spans="1:135" s="6" customFormat="1" ht="15">
      <c r="A8" s="162" t="s">
        <v>11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9" t="s">
        <v>164</v>
      </c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</row>
    <row r="9" spans="1:135" s="6" customFormat="1" ht="6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</row>
    <row r="10" spans="1:135" ht="9.7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</row>
    <row r="11" spans="1:135" s="2" customFormat="1" ht="15">
      <c r="A11" s="157" t="s">
        <v>192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</row>
    <row r="12" spans="1:135" ht="10.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</row>
    <row r="13" spans="1:135" s="3" customFormat="1" ht="28.5" customHeight="1">
      <c r="A13" s="166" t="s">
        <v>0</v>
      </c>
      <c r="B13" s="166"/>
      <c r="C13" s="166"/>
      <c r="D13" s="166"/>
      <c r="E13" s="166"/>
      <c r="F13" s="166" t="s">
        <v>7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4</v>
      </c>
      <c r="AF13" s="166"/>
      <c r="AG13" s="166"/>
      <c r="AH13" s="166"/>
      <c r="AI13" s="166"/>
      <c r="AJ13" s="166"/>
      <c r="AK13" s="166"/>
      <c r="AL13" s="166"/>
      <c r="AM13" s="166"/>
      <c r="AN13" s="166" t="s">
        <v>1</v>
      </c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 t="s">
        <v>6</v>
      </c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 t="s">
        <v>196</v>
      </c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 t="s">
        <v>197</v>
      </c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</row>
    <row r="14" spans="1:135" s="3" customFormat="1" ht="13.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 t="s">
        <v>3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 t="s">
        <v>2</v>
      </c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</row>
    <row r="15" spans="1:135" s="3" customFormat="1" ht="66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 t="s">
        <v>195</v>
      </c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 t="s">
        <v>194</v>
      </c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 t="s">
        <v>5</v>
      </c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</row>
    <row r="16" spans="1:135" s="4" customFormat="1" ht="12.75">
      <c r="A16" s="148">
        <v>1</v>
      </c>
      <c r="B16" s="148"/>
      <c r="C16" s="148"/>
      <c r="D16" s="148"/>
      <c r="E16" s="148"/>
      <c r="F16" s="148">
        <v>2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>
        <v>3</v>
      </c>
      <c r="AF16" s="148"/>
      <c r="AG16" s="148"/>
      <c r="AH16" s="148"/>
      <c r="AI16" s="148"/>
      <c r="AJ16" s="148"/>
      <c r="AK16" s="148"/>
      <c r="AL16" s="148"/>
      <c r="AM16" s="148"/>
      <c r="AN16" s="148">
        <v>4</v>
      </c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>
        <v>5</v>
      </c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>
        <v>6</v>
      </c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>
        <v>7</v>
      </c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>
        <v>8</v>
      </c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>
        <v>9</v>
      </c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>
        <v>10</v>
      </c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</row>
    <row r="17" spans="1:135" s="5" customFormat="1" ht="38.25" customHeight="1">
      <c r="A17" s="152"/>
      <c r="B17" s="152"/>
      <c r="C17" s="152"/>
      <c r="D17" s="152"/>
      <c r="E17" s="152"/>
      <c r="F17" s="166" t="s">
        <v>210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50">
        <v>10.31</v>
      </c>
      <c r="AF17" s="150"/>
      <c r="AG17" s="150"/>
      <c r="AH17" s="150"/>
      <c r="AI17" s="150"/>
      <c r="AJ17" s="150"/>
      <c r="AK17" s="150"/>
      <c r="AL17" s="150"/>
      <c r="AM17" s="150"/>
      <c r="AN17" s="149">
        <f>BA17+BM17+BY17</f>
        <v>13640</v>
      </c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>
        <v>3800.05</v>
      </c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>
        <v>527.51</v>
      </c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>
        <f>4091.55+4396.21+1190.23+399.25-764.8</f>
        <v>9312.44</v>
      </c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>
        <v>5133.4</v>
      </c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>
        <f>AE17*(AN17+CY17)*12-1.19</f>
        <v>2322643.8580000005</v>
      </c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</row>
    <row r="18" spans="1:135" s="5" customFormat="1" ht="24.75" customHeight="1">
      <c r="A18" s="152"/>
      <c r="B18" s="152"/>
      <c r="C18" s="152"/>
      <c r="D18" s="152"/>
      <c r="E18" s="152"/>
      <c r="F18" s="153" t="s">
        <v>190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0">
        <v>18.71</v>
      </c>
      <c r="AF18" s="150"/>
      <c r="AG18" s="150"/>
      <c r="AH18" s="150"/>
      <c r="AI18" s="150"/>
      <c r="AJ18" s="150"/>
      <c r="AK18" s="150"/>
      <c r="AL18" s="150"/>
      <c r="AM18" s="150"/>
      <c r="AN18" s="149">
        <f>BA18+BM18+BY18</f>
        <v>12526.24</v>
      </c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>
        <v>6436.2</v>
      </c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>
        <v>1438.9</v>
      </c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>
        <f>5532.67+132.69-1014.22</f>
        <v>4651.139999999999</v>
      </c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>
        <v>7391.76</v>
      </c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>
        <f>AE18*(AN18+CY18)*12-0.99</f>
        <v>4471988.37</v>
      </c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</row>
    <row r="19" spans="1:135" s="5" customFormat="1" ht="24" customHeight="1">
      <c r="A19" s="152"/>
      <c r="B19" s="152"/>
      <c r="C19" s="152"/>
      <c r="D19" s="152"/>
      <c r="E19" s="152"/>
      <c r="F19" s="153" t="s">
        <v>191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0">
        <v>11.73</v>
      </c>
      <c r="AF19" s="150"/>
      <c r="AG19" s="150"/>
      <c r="AH19" s="150"/>
      <c r="AI19" s="150"/>
      <c r="AJ19" s="150"/>
      <c r="AK19" s="150"/>
      <c r="AL19" s="150"/>
      <c r="AM19" s="150"/>
      <c r="AN19" s="149">
        <f>BA19+BM19+BY19</f>
        <v>13401.470000000001</v>
      </c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>
        <v>2567.57</v>
      </c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>
        <v>291.97</v>
      </c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>
        <f>9811.21-474.41-229.96+1435.09</f>
        <v>10541.93</v>
      </c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>
        <f>29668.08/AE19</f>
        <v>2529.2480818414324</v>
      </c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>
        <f>ROUNDDOWN(AE19*(AN19+CY19)*12,2)+0.64</f>
        <v>2242408.5100000002</v>
      </c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</row>
    <row r="20" spans="1:135" s="5" customFormat="1" ht="15" customHeight="1">
      <c r="A20" s="152" t="s">
        <v>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0">
        <f>SUM(AE17:AE19)</f>
        <v>40.75</v>
      </c>
      <c r="AF20" s="150"/>
      <c r="AG20" s="150"/>
      <c r="AH20" s="150"/>
      <c r="AI20" s="150"/>
      <c r="AJ20" s="150"/>
      <c r="AK20" s="150"/>
      <c r="AL20" s="150"/>
      <c r="AM20" s="150"/>
      <c r="AN20" s="149">
        <f>SUM(AN17:AO19)</f>
        <v>39567.71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 t="s">
        <v>9</v>
      </c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 t="s">
        <v>9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 t="s">
        <v>9</v>
      </c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 t="s">
        <v>9</v>
      </c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 t="s">
        <v>9</v>
      </c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49">
        <f>SUM(DO17:EE19)</f>
        <v>9037040.738</v>
      </c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</row>
    <row r="21" spans="1:135" s="5" customFormat="1" ht="1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</row>
    <row r="22" spans="1:135" s="6" customFormat="1" ht="15">
      <c r="A22" s="157" t="s">
        <v>193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</row>
    <row r="23" spans="1:135" s="2" customFormat="1" ht="10.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</row>
    <row r="24" spans="1:135" s="3" customFormat="1" ht="45" customHeight="1">
      <c r="A24" s="159" t="s">
        <v>0</v>
      </c>
      <c r="B24" s="160"/>
      <c r="C24" s="160"/>
      <c r="D24" s="160"/>
      <c r="E24" s="160"/>
      <c r="F24" s="159" t="s">
        <v>18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1"/>
      <c r="AD24" s="159" t="s">
        <v>15</v>
      </c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1"/>
      <c r="BC24" s="159" t="s">
        <v>76</v>
      </c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1"/>
      <c r="BS24" s="159" t="s">
        <v>16</v>
      </c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1"/>
      <c r="CI24" s="159" t="s">
        <v>17</v>
      </c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1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</row>
    <row r="25" spans="1:135" s="4" customFormat="1" ht="12.75" customHeight="1">
      <c r="A25" s="148">
        <v>1</v>
      </c>
      <c r="B25" s="148"/>
      <c r="C25" s="148"/>
      <c r="D25" s="148"/>
      <c r="E25" s="148"/>
      <c r="F25" s="148">
        <v>2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>
        <v>3</v>
      </c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>
        <v>4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>
        <v>5</v>
      </c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>
        <v>6</v>
      </c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</row>
    <row r="26" spans="1:135" s="5" customFormat="1" ht="27" customHeight="1">
      <c r="A26" s="152"/>
      <c r="B26" s="152"/>
      <c r="C26" s="152"/>
      <c r="D26" s="152"/>
      <c r="E26" s="152"/>
      <c r="F26" s="153" t="s">
        <v>266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>
        <v>1</v>
      </c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>
        <v>5</v>
      </c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49">
        <v>18000</v>
      </c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</row>
    <row r="27" spans="1:135" s="5" customFormat="1" ht="15" customHeight="1">
      <c r="A27" s="152"/>
      <c r="B27" s="152"/>
      <c r="C27" s="152"/>
      <c r="D27" s="152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49">
        <f>AD27*BC27*BS27</f>
        <v>0</v>
      </c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</row>
    <row r="28" spans="1:135" s="5" customFormat="1" ht="15" customHeight="1">
      <c r="A28" s="171" t="s">
        <v>8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3"/>
      <c r="AD28" s="150" t="s">
        <v>9</v>
      </c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 t="s">
        <v>9</v>
      </c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 t="s">
        <v>9</v>
      </c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49">
        <f>SUM(CI26:CY27)</f>
        <v>18000</v>
      </c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</row>
    <row r="29" spans="1:135" s="2" customFormat="1" ht="12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</row>
    <row r="30" spans="1:135" s="6" customFormat="1" ht="15">
      <c r="A30" s="157" t="s">
        <v>198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</row>
    <row r="31" spans="1:135" s="2" customFormat="1" ht="10.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</row>
    <row r="32" spans="1:135" s="3" customFormat="1" ht="55.5" customHeight="1">
      <c r="A32" s="159" t="s">
        <v>0</v>
      </c>
      <c r="B32" s="160"/>
      <c r="C32" s="160"/>
      <c r="D32" s="160"/>
      <c r="E32" s="160"/>
      <c r="F32" s="159" t="s">
        <v>18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1"/>
      <c r="AD32" s="159" t="s">
        <v>19</v>
      </c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1"/>
      <c r="AY32" s="159" t="s">
        <v>20</v>
      </c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1"/>
      <c r="BQ32" s="159" t="s">
        <v>21</v>
      </c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1"/>
      <c r="CI32" s="159" t="s">
        <v>17</v>
      </c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1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</row>
    <row r="33" spans="1:135" s="4" customFormat="1" ht="12.75">
      <c r="A33" s="148">
        <v>1</v>
      </c>
      <c r="B33" s="148"/>
      <c r="C33" s="148"/>
      <c r="D33" s="148"/>
      <c r="E33" s="148"/>
      <c r="F33" s="148">
        <v>2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>
        <v>3</v>
      </c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>
        <v>4</v>
      </c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>
        <v>5</v>
      </c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>
        <v>6</v>
      </c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</row>
    <row r="34" spans="1:135" s="5" customFormat="1" ht="22.5" customHeight="1">
      <c r="A34" s="152"/>
      <c r="B34" s="152"/>
      <c r="C34" s="152"/>
      <c r="D34" s="152"/>
      <c r="E34" s="152"/>
      <c r="F34" s="153" t="s">
        <v>250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0">
        <v>1</v>
      </c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>
        <v>6</v>
      </c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>
        <v>65</v>
      </c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49">
        <v>430</v>
      </c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</row>
    <row r="35" spans="1:135" s="5" customFormat="1" ht="15" customHeight="1">
      <c r="A35" s="171" t="s">
        <v>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3"/>
      <c r="AD35" s="150" t="s">
        <v>9</v>
      </c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 t="s">
        <v>9</v>
      </c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 t="s">
        <v>9</v>
      </c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49">
        <f>CI34</f>
        <v>430</v>
      </c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</row>
    <row r="36" spans="1:135" s="5" customFormat="1" ht="1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</row>
    <row r="37" spans="1:135" s="6" customFormat="1" ht="41.25" customHeight="1">
      <c r="A37" s="175" t="s">
        <v>199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</row>
    <row r="38" spans="1:135" s="2" customFormat="1" ht="10.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</row>
    <row r="39" spans="1:135" s="2" customFormat="1" ht="55.5" customHeight="1">
      <c r="A39" s="159" t="s">
        <v>0</v>
      </c>
      <c r="B39" s="160"/>
      <c r="C39" s="160"/>
      <c r="D39" s="160"/>
      <c r="E39" s="160"/>
      <c r="F39" s="159" t="s">
        <v>72</v>
      </c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1"/>
      <c r="BV39" s="159" t="s">
        <v>23</v>
      </c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1"/>
      <c r="CL39" s="159" t="s">
        <v>22</v>
      </c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1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</row>
    <row r="40" spans="1:135" ht="12.75">
      <c r="A40" s="148">
        <v>1</v>
      </c>
      <c r="B40" s="148"/>
      <c r="C40" s="148"/>
      <c r="D40" s="148"/>
      <c r="E40" s="148"/>
      <c r="F40" s="148">
        <v>2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>
        <v>3</v>
      </c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>
        <v>4</v>
      </c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</row>
    <row r="41" spans="1:135" s="2" customFormat="1" ht="15" customHeight="1">
      <c r="A41" s="152" t="s">
        <v>24</v>
      </c>
      <c r="B41" s="152"/>
      <c r="C41" s="152"/>
      <c r="D41" s="152"/>
      <c r="E41" s="152"/>
      <c r="F41" s="9"/>
      <c r="G41" s="176" t="s">
        <v>35</v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7"/>
      <c r="BV41" s="150" t="s">
        <v>9</v>
      </c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49">
        <f>CL42</f>
        <v>1988148.96236</v>
      </c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</row>
    <row r="42" spans="1:135" ht="12.75">
      <c r="A42" s="180" t="s">
        <v>25</v>
      </c>
      <c r="B42" s="151"/>
      <c r="C42" s="151"/>
      <c r="D42" s="151"/>
      <c r="E42" s="151"/>
      <c r="F42" s="11"/>
      <c r="G42" s="183" t="s">
        <v>2</v>
      </c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4"/>
      <c r="BV42" s="185">
        <f>DO20</f>
        <v>9037040.738</v>
      </c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7"/>
      <c r="CL42" s="185">
        <f>BV42*22%</f>
        <v>1988148.96236</v>
      </c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2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</row>
    <row r="43" spans="1:135" ht="12.75">
      <c r="A43" s="181"/>
      <c r="B43" s="182"/>
      <c r="C43" s="182"/>
      <c r="D43" s="182"/>
      <c r="E43" s="182"/>
      <c r="F43" s="10"/>
      <c r="G43" s="196" t="s">
        <v>36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7"/>
      <c r="BV43" s="188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90"/>
      <c r="CL43" s="193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5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</row>
    <row r="44" spans="1:135" ht="13.5" customHeight="1">
      <c r="A44" s="152" t="s">
        <v>26</v>
      </c>
      <c r="B44" s="152"/>
      <c r="C44" s="152"/>
      <c r="D44" s="152"/>
      <c r="E44" s="152"/>
      <c r="F44" s="9"/>
      <c r="G44" s="178" t="s">
        <v>37</v>
      </c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9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</row>
    <row r="45" spans="1:135" ht="26.25" customHeight="1">
      <c r="A45" s="152" t="s">
        <v>27</v>
      </c>
      <c r="B45" s="152"/>
      <c r="C45" s="152"/>
      <c r="D45" s="152"/>
      <c r="E45" s="152"/>
      <c r="F45" s="9"/>
      <c r="G45" s="178" t="s">
        <v>38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9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</row>
    <row r="46" spans="1:135" ht="26.25" customHeight="1">
      <c r="A46" s="152" t="s">
        <v>28</v>
      </c>
      <c r="B46" s="152"/>
      <c r="C46" s="152"/>
      <c r="D46" s="152"/>
      <c r="E46" s="152"/>
      <c r="F46" s="9"/>
      <c r="G46" s="176" t="s">
        <v>39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7"/>
      <c r="BV46" s="150" t="s">
        <v>9</v>
      </c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49">
        <f>CL47+CL50</f>
        <v>280148.262878</v>
      </c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</row>
    <row r="47" spans="1:135" ht="12.75">
      <c r="A47" s="180" t="s">
        <v>29</v>
      </c>
      <c r="B47" s="151"/>
      <c r="C47" s="151"/>
      <c r="D47" s="151"/>
      <c r="E47" s="151"/>
      <c r="F47" s="11"/>
      <c r="G47" s="183" t="s">
        <v>2</v>
      </c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4"/>
      <c r="BV47" s="185">
        <f>DO20</f>
        <v>9037040.738</v>
      </c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7"/>
      <c r="CL47" s="185">
        <f>BV47*2.9%</f>
        <v>262074.181402</v>
      </c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2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</row>
    <row r="48" spans="1:135" ht="25.5" customHeight="1">
      <c r="A48" s="181"/>
      <c r="B48" s="182"/>
      <c r="C48" s="182"/>
      <c r="D48" s="182"/>
      <c r="E48" s="182"/>
      <c r="F48" s="10"/>
      <c r="G48" s="196" t="s">
        <v>40</v>
      </c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7"/>
      <c r="BV48" s="188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90"/>
      <c r="CL48" s="193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5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</row>
    <row r="49" spans="1:135" ht="26.25" customHeight="1">
      <c r="A49" s="152" t="s">
        <v>30</v>
      </c>
      <c r="B49" s="152"/>
      <c r="C49" s="152"/>
      <c r="D49" s="152"/>
      <c r="E49" s="152"/>
      <c r="F49" s="9"/>
      <c r="G49" s="178" t="s">
        <v>41</v>
      </c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9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</row>
    <row r="50" spans="1:135" ht="27" customHeight="1">
      <c r="A50" s="152" t="s">
        <v>31</v>
      </c>
      <c r="B50" s="152"/>
      <c r="C50" s="152"/>
      <c r="D50" s="152"/>
      <c r="E50" s="152"/>
      <c r="F50" s="9"/>
      <c r="G50" s="178" t="s">
        <v>42</v>
      </c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9"/>
      <c r="BV50" s="149">
        <f>DO20</f>
        <v>9037040.738</v>
      </c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49">
        <f>BV50*0.2%</f>
        <v>18074.081476</v>
      </c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</row>
    <row r="51" spans="1:135" ht="27" customHeight="1">
      <c r="A51" s="152" t="s">
        <v>32</v>
      </c>
      <c r="B51" s="152"/>
      <c r="C51" s="152"/>
      <c r="D51" s="152"/>
      <c r="E51" s="152"/>
      <c r="F51" s="9"/>
      <c r="G51" s="178" t="s">
        <v>43</v>
      </c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9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</row>
    <row r="52" spans="1:135" ht="27" customHeight="1">
      <c r="A52" s="152" t="s">
        <v>33</v>
      </c>
      <c r="B52" s="152"/>
      <c r="C52" s="152"/>
      <c r="D52" s="152"/>
      <c r="E52" s="152"/>
      <c r="F52" s="9"/>
      <c r="G52" s="178" t="s">
        <v>43</v>
      </c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9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</row>
    <row r="53" spans="1:135" ht="26.25" customHeight="1">
      <c r="A53" s="152" t="s">
        <v>34</v>
      </c>
      <c r="B53" s="152"/>
      <c r="C53" s="152"/>
      <c r="D53" s="152"/>
      <c r="E53" s="152"/>
      <c r="F53" s="9"/>
      <c r="G53" s="176" t="s">
        <v>44</v>
      </c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7"/>
      <c r="BV53" s="149">
        <f>DO20</f>
        <v>9037040.738</v>
      </c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49">
        <f>BV53*5.1%</f>
        <v>460889.07763799996</v>
      </c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</row>
    <row r="54" spans="1:135" ht="13.5" customHeight="1">
      <c r="A54" s="152"/>
      <c r="B54" s="152"/>
      <c r="C54" s="152"/>
      <c r="D54" s="152"/>
      <c r="E54" s="152"/>
      <c r="F54" s="201" t="s">
        <v>8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3"/>
      <c r="BV54" s="150" t="s">
        <v>9</v>
      </c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49">
        <f>CL41+CL46+CL53+0.02</f>
        <v>2729186.322876</v>
      </c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</row>
    <row r="55" spans="1:135" s="8" customFormat="1" ht="48" customHeight="1">
      <c r="A55" s="198" t="s">
        <v>78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</row>
    <row r="56" spans="1:135" s="8" customFormat="1" ht="17.2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</row>
    <row r="57" spans="1:135" s="6" customFormat="1" ht="14.25" hidden="1">
      <c r="A57" s="168" t="s">
        <v>45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</row>
    <row r="58" spans="1:135" s="2" customFormat="1" ht="6" customHeight="1" hidden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</row>
    <row r="59" spans="1:135" s="6" customFormat="1" ht="15" hidden="1">
      <c r="A59" s="204" t="s">
        <v>11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</row>
    <row r="60" spans="1:135" s="6" customFormat="1" ht="6" customHeight="1" hidden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</row>
    <row r="61" spans="1:135" s="2" customFormat="1" ht="10.5" customHeight="1" hidden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</row>
    <row r="62" spans="1:135" s="3" customFormat="1" ht="45" customHeight="1" hidden="1">
      <c r="A62" s="159" t="s">
        <v>0</v>
      </c>
      <c r="B62" s="160"/>
      <c r="C62" s="160"/>
      <c r="D62" s="160"/>
      <c r="E62" s="160"/>
      <c r="F62" s="161"/>
      <c r="G62" s="159" t="s">
        <v>48</v>
      </c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1"/>
      <c r="BC62" s="159" t="s">
        <v>49</v>
      </c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1"/>
      <c r="BS62" s="159" t="s">
        <v>50</v>
      </c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1"/>
      <c r="CI62" s="159" t="s">
        <v>47</v>
      </c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1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</row>
    <row r="63" spans="1:135" s="4" customFormat="1" ht="12.75" hidden="1">
      <c r="A63" s="148">
        <v>1</v>
      </c>
      <c r="B63" s="148"/>
      <c r="C63" s="148"/>
      <c r="D63" s="148"/>
      <c r="E63" s="148"/>
      <c r="F63" s="148"/>
      <c r="G63" s="148">
        <v>2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>
        <v>3</v>
      </c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>
        <v>4</v>
      </c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>
        <v>5</v>
      </c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</row>
    <row r="64" spans="1:135" s="5" customFormat="1" ht="15" customHeight="1" hidden="1">
      <c r="A64" s="152"/>
      <c r="B64" s="152"/>
      <c r="C64" s="152"/>
      <c r="D64" s="152"/>
      <c r="E64" s="152"/>
      <c r="F64" s="152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</row>
    <row r="65" spans="1:135" s="5" customFormat="1" ht="15" customHeight="1" hidden="1">
      <c r="A65" s="152"/>
      <c r="B65" s="152"/>
      <c r="C65" s="152"/>
      <c r="D65" s="152"/>
      <c r="E65" s="152"/>
      <c r="F65" s="152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</row>
    <row r="66" spans="1:135" s="5" customFormat="1" ht="15" customHeight="1" hidden="1">
      <c r="A66" s="152"/>
      <c r="B66" s="152"/>
      <c r="C66" s="152"/>
      <c r="D66" s="152"/>
      <c r="E66" s="152"/>
      <c r="F66" s="152"/>
      <c r="G66" s="202" t="s">
        <v>8</v>
      </c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3"/>
      <c r="BC66" s="150" t="s">
        <v>9</v>
      </c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 t="s">
        <v>9</v>
      </c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49">
        <v>0</v>
      </c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</row>
    <row r="67" spans="1:135" ht="12" customHeight="1" hidden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</row>
    <row r="68" spans="1:135" s="6" customFormat="1" ht="14.25">
      <c r="A68" s="168" t="s">
        <v>51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</row>
    <row r="69" spans="1:135" s="2" customFormat="1" ht="6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</row>
    <row r="70" spans="1:135" s="6" customFormat="1" ht="15">
      <c r="A70" s="162" t="s">
        <v>11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</row>
    <row r="71" spans="1:135" s="2" customFormat="1" ht="10.5" customHeight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</row>
    <row r="72" spans="1:135" s="3" customFormat="1" ht="55.5" customHeight="1">
      <c r="A72" s="159" t="s">
        <v>0</v>
      </c>
      <c r="B72" s="160"/>
      <c r="C72" s="160"/>
      <c r="D72" s="160"/>
      <c r="E72" s="160"/>
      <c r="F72" s="161"/>
      <c r="G72" s="159" t="s">
        <v>14</v>
      </c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1"/>
      <c r="BC72" s="159" t="s">
        <v>52</v>
      </c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1"/>
      <c r="BS72" s="159" t="s">
        <v>53</v>
      </c>
      <c r="BT72" s="160"/>
      <c r="BU72" s="160"/>
      <c r="BV72" s="160"/>
      <c r="BW72" s="160"/>
      <c r="BX72" s="160"/>
      <c r="BY72" s="160"/>
      <c r="BZ72" s="160"/>
      <c r="CA72" s="160"/>
      <c r="CB72" s="160"/>
      <c r="CC72" s="161"/>
      <c r="CD72" s="159" t="s">
        <v>77</v>
      </c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1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</row>
    <row r="73" spans="1:135" s="4" customFormat="1" ht="12.75">
      <c r="A73" s="148">
        <v>1</v>
      </c>
      <c r="B73" s="148"/>
      <c r="C73" s="148"/>
      <c r="D73" s="148"/>
      <c r="E73" s="148"/>
      <c r="F73" s="148"/>
      <c r="G73" s="148">
        <v>2</v>
      </c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>
        <v>3</v>
      </c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>
        <v>4</v>
      </c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>
        <v>5</v>
      </c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</row>
    <row r="74" spans="1:135" s="5" customFormat="1" ht="15" customHeight="1">
      <c r="A74" s="152"/>
      <c r="B74" s="152"/>
      <c r="C74" s="152"/>
      <c r="D74" s="152"/>
      <c r="E74" s="152"/>
      <c r="F74" s="152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</row>
    <row r="75" spans="1:135" s="5" customFormat="1" ht="15" customHeight="1">
      <c r="A75" s="152"/>
      <c r="B75" s="152"/>
      <c r="C75" s="152"/>
      <c r="D75" s="152"/>
      <c r="E75" s="152"/>
      <c r="F75" s="152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</row>
    <row r="76" spans="1:135" s="5" customFormat="1" ht="15" customHeight="1">
      <c r="A76" s="152"/>
      <c r="B76" s="152"/>
      <c r="C76" s="152"/>
      <c r="D76" s="152"/>
      <c r="E76" s="152"/>
      <c r="F76" s="152"/>
      <c r="G76" s="202" t="s">
        <v>8</v>
      </c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3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 t="s">
        <v>9</v>
      </c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49">
        <f>CD74+CD75</f>
        <v>0</v>
      </c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</row>
    <row r="77" spans="1:135" s="2" customFormat="1" ht="12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</row>
    <row r="78" spans="1:135" s="6" customFormat="1" ht="14.25" hidden="1">
      <c r="A78" s="168" t="s">
        <v>54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</row>
    <row r="79" spans="1:135" s="2" customFormat="1" ht="6" customHeight="1" hidden="1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</row>
    <row r="80" spans="1:135" s="6" customFormat="1" ht="15" hidden="1">
      <c r="A80" s="162" t="s">
        <v>11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</row>
    <row r="81" spans="1:135" s="2" customFormat="1" ht="15" customHeight="1" hidden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</row>
    <row r="82" spans="1:135" s="3" customFormat="1" ht="45" customHeight="1" hidden="1">
      <c r="A82" s="159" t="s">
        <v>0</v>
      </c>
      <c r="B82" s="160"/>
      <c r="C82" s="160"/>
      <c r="D82" s="160"/>
      <c r="E82" s="160"/>
      <c r="F82" s="161"/>
      <c r="G82" s="159" t="s">
        <v>48</v>
      </c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1"/>
      <c r="BC82" s="159" t="s">
        <v>49</v>
      </c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1"/>
      <c r="BS82" s="159" t="s">
        <v>50</v>
      </c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1"/>
      <c r="CI82" s="159" t="s">
        <v>47</v>
      </c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1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</row>
    <row r="83" spans="1:135" s="4" customFormat="1" ht="12.75" hidden="1">
      <c r="A83" s="148">
        <v>1</v>
      </c>
      <c r="B83" s="148"/>
      <c r="C83" s="148"/>
      <c r="D83" s="148"/>
      <c r="E83" s="148"/>
      <c r="F83" s="148"/>
      <c r="G83" s="148">
        <v>2</v>
      </c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>
        <v>3</v>
      </c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>
        <v>4</v>
      </c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>
        <v>5</v>
      </c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</row>
    <row r="84" spans="1:135" s="5" customFormat="1" ht="15" customHeight="1" hidden="1">
      <c r="A84" s="152"/>
      <c r="B84" s="152"/>
      <c r="C84" s="152"/>
      <c r="D84" s="152"/>
      <c r="E84" s="152"/>
      <c r="F84" s="152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</row>
    <row r="85" spans="1:135" s="5" customFormat="1" ht="15" customHeight="1" hidden="1">
      <c r="A85" s="152"/>
      <c r="B85" s="152"/>
      <c r="C85" s="152"/>
      <c r="D85" s="152"/>
      <c r="E85" s="152"/>
      <c r="F85" s="152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</row>
    <row r="86" spans="1:135" s="5" customFormat="1" ht="15" customHeight="1" hidden="1">
      <c r="A86" s="152"/>
      <c r="B86" s="152"/>
      <c r="C86" s="152"/>
      <c r="D86" s="152"/>
      <c r="E86" s="152"/>
      <c r="F86" s="152"/>
      <c r="G86" s="202" t="s">
        <v>8</v>
      </c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3"/>
      <c r="BC86" s="150" t="s">
        <v>9</v>
      </c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 t="s">
        <v>9</v>
      </c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49">
        <v>0</v>
      </c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</row>
    <row r="87" spans="1:135" s="2" customFormat="1" ht="12" customHeight="1" hidden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</row>
    <row r="88" spans="1:135" s="6" customFormat="1" ht="27" customHeight="1" hidden="1">
      <c r="A88" s="200" t="s">
        <v>207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</row>
    <row r="89" spans="1:135" s="2" customFormat="1" ht="6" customHeight="1" hidden="1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</row>
    <row r="90" spans="1:135" s="6" customFormat="1" ht="15" hidden="1">
      <c r="A90" s="162" t="s">
        <v>11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</row>
    <row r="91" spans="1:135" s="2" customFormat="1" ht="10.5" customHeight="1" hidden="1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</row>
    <row r="92" spans="1:135" s="3" customFormat="1" ht="45" customHeight="1" hidden="1">
      <c r="A92" s="159" t="s">
        <v>0</v>
      </c>
      <c r="B92" s="160"/>
      <c r="C92" s="160"/>
      <c r="D92" s="160"/>
      <c r="E92" s="160"/>
      <c r="F92" s="161"/>
      <c r="G92" s="159" t="s">
        <v>48</v>
      </c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1"/>
      <c r="BC92" s="159" t="s">
        <v>49</v>
      </c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1"/>
      <c r="BS92" s="159" t="s">
        <v>50</v>
      </c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1"/>
      <c r="CI92" s="159" t="s">
        <v>47</v>
      </c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1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</row>
    <row r="93" spans="1:135" s="4" customFormat="1" ht="12.75" hidden="1">
      <c r="A93" s="148">
        <v>1</v>
      </c>
      <c r="B93" s="148"/>
      <c r="C93" s="148"/>
      <c r="D93" s="148"/>
      <c r="E93" s="148"/>
      <c r="F93" s="148"/>
      <c r="G93" s="148">
        <v>2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>
        <v>3</v>
      </c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>
        <v>4</v>
      </c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>
        <v>5</v>
      </c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</row>
    <row r="94" spans="1:135" s="5" customFormat="1" ht="15" customHeight="1" hidden="1">
      <c r="A94" s="152"/>
      <c r="B94" s="152"/>
      <c r="C94" s="152"/>
      <c r="D94" s="152"/>
      <c r="E94" s="152"/>
      <c r="F94" s="152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</row>
    <row r="95" spans="1:135" s="5" customFormat="1" ht="15" customHeight="1" hidden="1">
      <c r="A95" s="152"/>
      <c r="B95" s="152"/>
      <c r="C95" s="152"/>
      <c r="D95" s="152"/>
      <c r="E95" s="152"/>
      <c r="F95" s="152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</row>
    <row r="96" spans="1:135" s="5" customFormat="1" ht="15" customHeight="1" hidden="1">
      <c r="A96" s="152"/>
      <c r="B96" s="152"/>
      <c r="C96" s="152"/>
      <c r="D96" s="152"/>
      <c r="E96" s="152"/>
      <c r="F96" s="152"/>
      <c r="G96" s="202" t="s">
        <v>8</v>
      </c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3"/>
      <c r="BC96" s="150" t="s">
        <v>9</v>
      </c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 t="s">
        <v>9</v>
      </c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</row>
    <row r="97" spans="1:135" s="5" customFormat="1" ht="15" customHeight="1" hidden="1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</row>
    <row r="98" spans="1:135" s="6" customFormat="1" ht="14.25">
      <c r="A98" s="168" t="s">
        <v>55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</row>
    <row r="99" spans="1:135" s="2" customFormat="1" ht="6" customHeigh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</row>
    <row r="100" spans="1:135" s="6" customFormat="1" ht="15">
      <c r="A100" s="162" t="s">
        <v>11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4" t="s">
        <v>165</v>
      </c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</row>
    <row r="101" spans="1:135" s="2" customFormat="1" ht="10.5" customHeight="1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</row>
    <row r="102" spans="1:135" s="6" customFormat="1" ht="15">
      <c r="A102" s="157" t="s">
        <v>200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</row>
    <row r="103" spans="1:135" s="2" customFormat="1" ht="10.5" customHeight="1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</row>
    <row r="104" spans="1:135" s="3" customFormat="1" ht="45" customHeight="1">
      <c r="A104" s="145" t="s">
        <v>0</v>
      </c>
      <c r="B104" s="146"/>
      <c r="C104" s="146"/>
      <c r="D104" s="146"/>
      <c r="E104" s="146"/>
      <c r="F104" s="147"/>
      <c r="G104" s="145" t="s">
        <v>14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7"/>
      <c r="AO104" s="145" t="s">
        <v>57</v>
      </c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7"/>
      <c r="BE104" s="145" t="s">
        <v>58</v>
      </c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7"/>
      <c r="BU104" s="145" t="s">
        <v>59</v>
      </c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7"/>
      <c r="CK104" s="145" t="s">
        <v>17</v>
      </c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</row>
    <row r="105" spans="1:135" s="4" customFormat="1" ht="12.75">
      <c r="A105" s="148">
        <v>1</v>
      </c>
      <c r="B105" s="148"/>
      <c r="C105" s="148"/>
      <c r="D105" s="148"/>
      <c r="E105" s="148"/>
      <c r="F105" s="148"/>
      <c r="G105" s="148">
        <v>2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>
        <v>3</v>
      </c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>
        <v>4</v>
      </c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>
        <v>5</v>
      </c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>
        <v>6</v>
      </c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</row>
    <row r="106" spans="1:135" s="5" customFormat="1" ht="15" customHeight="1">
      <c r="A106" s="152"/>
      <c r="B106" s="152"/>
      <c r="C106" s="152"/>
      <c r="D106" s="152"/>
      <c r="E106" s="152"/>
      <c r="F106" s="152"/>
      <c r="G106" s="153" t="s">
        <v>251</v>
      </c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>
        <v>12</v>
      </c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>
        <v>700</v>
      </c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>
        <v>8400</v>
      </c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</row>
    <row r="107" spans="1:135" s="5" customFormat="1" ht="15" customHeight="1">
      <c r="A107" s="152"/>
      <c r="B107" s="152"/>
      <c r="C107" s="152"/>
      <c r="D107" s="152"/>
      <c r="E107" s="152"/>
      <c r="F107" s="152"/>
      <c r="G107" s="153" t="s">
        <v>252</v>
      </c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>
        <v>12</v>
      </c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>
        <v>1800</v>
      </c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>
        <v>21600</v>
      </c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</row>
    <row r="108" spans="1:135" s="5" customFormat="1" ht="15" customHeight="1">
      <c r="A108" s="152"/>
      <c r="B108" s="152"/>
      <c r="C108" s="152"/>
      <c r="D108" s="152"/>
      <c r="E108" s="152"/>
      <c r="F108" s="152"/>
      <c r="G108" s="211" t="s">
        <v>56</v>
      </c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3"/>
      <c r="AO108" s="150" t="s">
        <v>9</v>
      </c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 t="s">
        <v>9</v>
      </c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 t="s">
        <v>9</v>
      </c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49">
        <f>CK106+CK107</f>
        <v>30000</v>
      </c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</row>
    <row r="109" spans="1:135" s="5" customFormat="1" ht="11.25" customHeight="1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</row>
    <row r="110" spans="1:135" s="6" customFormat="1" ht="15" hidden="1">
      <c r="A110" s="157" t="s">
        <v>201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</row>
    <row r="111" spans="1:135" s="2" customFormat="1" ht="10.5" customHeight="1" hidden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</row>
    <row r="112" spans="1:135" s="3" customFormat="1" ht="45" customHeight="1" hidden="1">
      <c r="A112" s="159" t="s">
        <v>0</v>
      </c>
      <c r="B112" s="160"/>
      <c r="C112" s="160"/>
      <c r="D112" s="160"/>
      <c r="E112" s="160"/>
      <c r="F112" s="161"/>
      <c r="G112" s="159" t="s">
        <v>14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1"/>
      <c r="BC112" s="159" t="s">
        <v>60</v>
      </c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1"/>
      <c r="BS112" s="159" t="s">
        <v>61</v>
      </c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1"/>
      <c r="CI112" s="159" t="s">
        <v>46</v>
      </c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1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</row>
    <row r="113" spans="1:135" s="4" customFormat="1" ht="12.75" hidden="1">
      <c r="A113" s="148">
        <v>1</v>
      </c>
      <c r="B113" s="148"/>
      <c r="C113" s="148"/>
      <c r="D113" s="148"/>
      <c r="E113" s="148"/>
      <c r="F113" s="148"/>
      <c r="G113" s="148">
        <v>2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>
        <v>3</v>
      </c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>
        <v>4</v>
      </c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>
        <v>5</v>
      </c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</row>
    <row r="114" spans="1:135" s="5" customFormat="1" ht="15" customHeight="1" hidden="1">
      <c r="A114" s="152"/>
      <c r="B114" s="152"/>
      <c r="C114" s="152"/>
      <c r="D114" s="152"/>
      <c r="E114" s="152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0"/>
      <c r="CY114" s="150"/>
      <c r="CZ114" s="150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</row>
    <row r="115" spans="1:135" s="5" customFormat="1" ht="15" customHeight="1" hidden="1">
      <c r="A115" s="152"/>
      <c r="B115" s="152"/>
      <c r="C115" s="152"/>
      <c r="D115" s="152"/>
      <c r="E115" s="152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</row>
    <row r="116" spans="1:135" s="5" customFormat="1" ht="15" customHeight="1" hidden="1">
      <c r="A116" s="152"/>
      <c r="B116" s="152"/>
      <c r="C116" s="152"/>
      <c r="D116" s="152"/>
      <c r="E116" s="152"/>
      <c r="F116" s="152"/>
      <c r="G116" s="202" t="s">
        <v>8</v>
      </c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3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</row>
    <row r="117" spans="1:135" s="5" customFormat="1" ht="12.75" customHeight="1" hidden="1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</row>
    <row r="118" spans="1:135" s="6" customFormat="1" ht="15">
      <c r="A118" s="157" t="s">
        <v>202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</row>
    <row r="119" spans="1:135" s="2" customFormat="1" ht="10.5" customHeight="1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</row>
    <row r="120" spans="1:135" s="3" customFormat="1" ht="45" customHeight="1">
      <c r="A120" s="145" t="s">
        <v>0</v>
      </c>
      <c r="B120" s="146"/>
      <c r="C120" s="146"/>
      <c r="D120" s="146"/>
      <c r="E120" s="146"/>
      <c r="F120" s="147"/>
      <c r="G120" s="145" t="s">
        <v>48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7"/>
      <c r="AO120" s="145" t="s">
        <v>62</v>
      </c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7"/>
      <c r="BE120" s="145" t="s">
        <v>63</v>
      </c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7"/>
      <c r="BU120" s="145" t="s">
        <v>64</v>
      </c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7"/>
      <c r="CK120" s="145" t="s">
        <v>65</v>
      </c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</row>
    <row r="121" spans="1:135" s="4" customFormat="1" ht="12.75">
      <c r="A121" s="148">
        <v>1</v>
      </c>
      <c r="B121" s="148"/>
      <c r="C121" s="148"/>
      <c r="D121" s="148"/>
      <c r="E121" s="148"/>
      <c r="F121" s="148"/>
      <c r="G121" s="148">
        <v>2</v>
      </c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>
        <v>4</v>
      </c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>
        <v>5</v>
      </c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>
        <v>6</v>
      </c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>
        <v>7</v>
      </c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</row>
    <row r="122" spans="1:135" s="5" customFormat="1" ht="15" customHeight="1">
      <c r="A122" s="152" t="s">
        <v>24</v>
      </c>
      <c r="B122" s="152"/>
      <c r="C122" s="152"/>
      <c r="D122" s="152"/>
      <c r="E122" s="152"/>
      <c r="F122" s="152"/>
      <c r="G122" s="153" t="s">
        <v>268</v>
      </c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0">
        <v>261.033</v>
      </c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>
        <v>5387.14</v>
      </c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149">
        <v>1279388.03</v>
      </c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</row>
    <row r="123" spans="1:135" s="5" customFormat="1" ht="15" customHeight="1">
      <c r="A123" s="152" t="s">
        <v>28</v>
      </c>
      <c r="B123" s="152"/>
      <c r="C123" s="152"/>
      <c r="D123" s="152"/>
      <c r="E123" s="152"/>
      <c r="F123" s="152"/>
      <c r="G123" s="153" t="s">
        <v>269</v>
      </c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0">
        <v>1595.01</v>
      </c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>
        <v>98.11</v>
      </c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214"/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149">
        <v>138851.33</v>
      </c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</row>
    <row r="124" spans="1:135" s="5" customFormat="1" ht="15" customHeight="1">
      <c r="A124" s="152" t="s">
        <v>34</v>
      </c>
      <c r="B124" s="152"/>
      <c r="C124" s="152"/>
      <c r="D124" s="152"/>
      <c r="E124" s="152"/>
      <c r="F124" s="152"/>
      <c r="G124" s="153" t="s">
        <v>270</v>
      </c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0">
        <v>41975.6</v>
      </c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>
        <v>6.59</v>
      </c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149">
        <v>463244.4</v>
      </c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</row>
    <row r="125" spans="1:135" s="5" customFormat="1" ht="15" customHeight="1">
      <c r="A125" s="152" t="s">
        <v>261</v>
      </c>
      <c r="B125" s="152"/>
      <c r="C125" s="152"/>
      <c r="D125" s="152"/>
      <c r="E125" s="152"/>
      <c r="F125" s="152"/>
      <c r="G125" s="153" t="s">
        <v>271</v>
      </c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0">
        <v>1334.231</v>
      </c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>
        <v>120</v>
      </c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49">
        <v>96528.82</v>
      </c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</row>
    <row r="126" spans="1:135" s="5" customFormat="1" ht="15" customHeight="1" hidden="1">
      <c r="A126" s="152"/>
      <c r="B126" s="152"/>
      <c r="C126" s="152"/>
      <c r="D126" s="152"/>
      <c r="E126" s="152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</row>
    <row r="127" spans="1:135" s="5" customFormat="1" ht="15" customHeight="1" hidden="1">
      <c r="A127" s="152"/>
      <c r="B127" s="152"/>
      <c r="C127" s="152"/>
      <c r="D127" s="152"/>
      <c r="E127" s="152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</row>
    <row r="128" spans="1:135" s="5" customFormat="1" ht="15" customHeight="1" hidden="1">
      <c r="A128" s="152"/>
      <c r="B128" s="152"/>
      <c r="C128" s="152"/>
      <c r="D128" s="152"/>
      <c r="E128" s="152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  <c r="CZ128" s="150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</row>
    <row r="129" spans="1:135" s="5" customFormat="1" ht="15" customHeight="1" hidden="1">
      <c r="A129" s="152"/>
      <c r="B129" s="152"/>
      <c r="C129" s="152"/>
      <c r="D129" s="152"/>
      <c r="E129" s="152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50"/>
      <c r="CV129" s="150"/>
      <c r="CW129" s="150"/>
      <c r="CX129" s="150"/>
      <c r="CY129" s="150"/>
      <c r="CZ129" s="150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</row>
    <row r="130" spans="1:135" s="5" customFormat="1" ht="15" customHeight="1">
      <c r="A130" s="152"/>
      <c r="B130" s="152"/>
      <c r="C130" s="152"/>
      <c r="D130" s="152"/>
      <c r="E130" s="152"/>
      <c r="F130" s="152"/>
      <c r="G130" s="201" t="s">
        <v>8</v>
      </c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3"/>
      <c r="AO130" s="150" t="s">
        <v>9</v>
      </c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 t="s">
        <v>9</v>
      </c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 t="s">
        <v>9</v>
      </c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49">
        <f>CK122+CK123+CK124+CK125</f>
        <v>1978012.5800000003</v>
      </c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</row>
    <row r="131" spans="1:135" s="2" customFormat="1" ht="12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</row>
    <row r="132" spans="1:135" s="6" customFormat="1" ht="15" hidden="1">
      <c r="A132" s="157" t="s">
        <v>203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</row>
    <row r="133" spans="1:135" s="2" customFormat="1" ht="10.5" customHeight="1" hidden="1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</row>
    <row r="134" spans="1:135" s="3" customFormat="1" ht="45" customHeight="1" hidden="1">
      <c r="A134" s="159" t="s">
        <v>0</v>
      </c>
      <c r="B134" s="160"/>
      <c r="C134" s="160"/>
      <c r="D134" s="160"/>
      <c r="E134" s="160"/>
      <c r="F134" s="161"/>
      <c r="G134" s="159" t="s">
        <v>48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1"/>
      <c r="BC134" s="159" t="s">
        <v>66</v>
      </c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1"/>
      <c r="BS134" s="159" t="s">
        <v>68</v>
      </c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1"/>
      <c r="CI134" s="159" t="s">
        <v>67</v>
      </c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1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</row>
    <row r="135" spans="1:135" s="4" customFormat="1" ht="12.75" hidden="1">
      <c r="A135" s="148">
        <v>1</v>
      </c>
      <c r="B135" s="148"/>
      <c r="C135" s="148"/>
      <c r="D135" s="148"/>
      <c r="E135" s="148"/>
      <c r="F135" s="148"/>
      <c r="G135" s="148">
        <v>2</v>
      </c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>
        <v>4</v>
      </c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>
        <v>5</v>
      </c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>
        <v>6</v>
      </c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</row>
    <row r="136" spans="1:135" s="5" customFormat="1" ht="15" customHeight="1" hidden="1">
      <c r="A136" s="152"/>
      <c r="B136" s="152"/>
      <c r="C136" s="152"/>
      <c r="D136" s="152"/>
      <c r="E136" s="152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</row>
    <row r="137" spans="1:135" s="5" customFormat="1" ht="15" customHeight="1" hidden="1">
      <c r="A137" s="152"/>
      <c r="B137" s="152"/>
      <c r="C137" s="152"/>
      <c r="D137" s="152"/>
      <c r="E137" s="152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</row>
    <row r="138" spans="1:135" s="5" customFormat="1" ht="15" customHeight="1" hidden="1">
      <c r="A138" s="152"/>
      <c r="B138" s="152"/>
      <c r="C138" s="152"/>
      <c r="D138" s="152"/>
      <c r="E138" s="152"/>
      <c r="F138" s="152"/>
      <c r="G138" s="202" t="s">
        <v>8</v>
      </c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3"/>
      <c r="BC138" s="150" t="s">
        <v>9</v>
      </c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 t="s">
        <v>9</v>
      </c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 t="s">
        <v>9</v>
      </c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  <c r="CZ138" s="150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</row>
    <row r="139" spans="1:135" s="5" customFormat="1" ht="15" customHeight="1" hidden="1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</row>
    <row r="140" spans="1:135" s="6" customFormat="1" ht="15">
      <c r="A140" s="157" t="s">
        <v>204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</row>
    <row r="141" spans="1:135" s="2" customFormat="1" ht="10.5" customHeight="1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</row>
    <row r="142" spans="1:135" s="3" customFormat="1" ht="45" customHeight="1">
      <c r="A142" s="159" t="s">
        <v>0</v>
      </c>
      <c r="B142" s="160"/>
      <c r="C142" s="160"/>
      <c r="D142" s="160"/>
      <c r="E142" s="160"/>
      <c r="F142" s="161"/>
      <c r="G142" s="159" t="s">
        <v>14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1"/>
      <c r="BC142" s="159" t="s">
        <v>69</v>
      </c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1"/>
      <c r="BS142" s="159" t="s">
        <v>70</v>
      </c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1"/>
      <c r="CI142" s="159" t="s">
        <v>71</v>
      </c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1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</row>
    <row r="143" spans="1:135" s="4" customFormat="1" ht="12.75">
      <c r="A143" s="148">
        <v>1</v>
      </c>
      <c r="B143" s="148"/>
      <c r="C143" s="148"/>
      <c r="D143" s="148"/>
      <c r="E143" s="148"/>
      <c r="F143" s="148"/>
      <c r="G143" s="148">
        <v>2</v>
      </c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>
        <v>3</v>
      </c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>
        <v>4</v>
      </c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>
        <v>5</v>
      </c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</row>
    <row r="144" spans="1:135" s="4" customFormat="1" ht="12.75">
      <c r="A144" s="152" t="s">
        <v>24</v>
      </c>
      <c r="B144" s="152"/>
      <c r="C144" s="152"/>
      <c r="D144" s="152"/>
      <c r="E144" s="152"/>
      <c r="F144" s="152"/>
      <c r="G144" s="153" t="s">
        <v>253</v>
      </c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49">
        <v>5300</v>
      </c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</row>
    <row r="145" spans="1:135" s="4" customFormat="1" ht="12.75">
      <c r="A145" s="152" t="s">
        <v>28</v>
      </c>
      <c r="B145" s="152"/>
      <c r="C145" s="152"/>
      <c r="D145" s="152"/>
      <c r="E145" s="152"/>
      <c r="F145" s="152"/>
      <c r="G145" s="153" t="s">
        <v>254</v>
      </c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49">
        <v>20083.28</v>
      </c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</row>
    <row r="146" spans="1:135" s="4" customFormat="1" ht="12.75">
      <c r="A146" s="152" t="s">
        <v>34</v>
      </c>
      <c r="B146" s="152"/>
      <c r="C146" s="152"/>
      <c r="D146" s="152"/>
      <c r="E146" s="152"/>
      <c r="F146" s="152"/>
      <c r="G146" s="153" t="s">
        <v>255</v>
      </c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>
        <v>10</v>
      </c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0"/>
      <c r="CI146" s="149">
        <v>17500</v>
      </c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</row>
    <row r="147" spans="1:135" s="4" customFormat="1" ht="12.75">
      <c r="A147" s="152" t="s">
        <v>261</v>
      </c>
      <c r="B147" s="152"/>
      <c r="C147" s="152"/>
      <c r="D147" s="152"/>
      <c r="E147" s="152"/>
      <c r="F147" s="152"/>
      <c r="G147" s="153" t="s">
        <v>256</v>
      </c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>
        <v>12</v>
      </c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49">
        <v>66000</v>
      </c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</row>
    <row r="148" spans="1:135" s="5" customFormat="1" ht="15" customHeight="1">
      <c r="A148" s="152" t="s">
        <v>262</v>
      </c>
      <c r="B148" s="152"/>
      <c r="C148" s="152"/>
      <c r="D148" s="152"/>
      <c r="E148" s="152"/>
      <c r="F148" s="152"/>
      <c r="G148" s="153" t="s">
        <v>257</v>
      </c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>
        <v>12</v>
      </c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49">
        <v>12000</v>
      </c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</row>
    <row r="149" spans="1:135" s="5" customFormat="1" ht="15" customHeight="1">
      <c r="A149" s="152" t="s">
        <v>263</v>
      </c>
      <c r="B149" s="152"/>
      <c r="C149" s="152"/>
      <c r="D149" s="152"/>
      <c r="E149" s="152"/>
      <c r="F149" s="152"/>
      <c r="G149" s="153" t="s">
        <v>258</v>
      </c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>
        <v>12</v>
      </c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49">
        <v>10000</v>
      </c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</row>
    <row r="150" spans="1:135" s="5" customFormat="1" ht="15" customHeight="1">
      <c r="A150" s="171"/>
      <c r="B150" s="172"/>
      <c r="C150" s="172"/>
      <c r="D150" s="172"/>
      <c r="E150" s="172"/>
      <c r="F150" s="173"/>
      <c r="G150" s="215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7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7"/>
      <c r="BS150" s="215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7"/>
      <c r="CI150" s="154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  <c r="CW150" s="155"/>
      <c r="CX150" s="155"/>
      <c r="CY150" s="155"/>
      <c r="CZ150" s="156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</row>
    <row r="151" spans="1:135" s="5" customFormat="1" ht="15" customHeight="1">
      <c r="A151" s="152"/>
      <c r="B151" s="152"/>
      <c r="C151" s="152"/>
      <c r="D151" s="152"/>
      <c r="E151" s="152"/>
      <c r="F151" s="152"/>
      <c r="G151" s="202" t="s">
        <v>8</v>
      </c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3"/>
      <c r="BC151" s="150" t="s">
        <v>9</v>
      </c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 t="s">
        <v>9</v>
      </c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49">
        <f>SUM(CI144:CZ150)</f>
        <v>130883.28</v>
      </c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</row>
    <row r="152" spans="1:135" s="5" customFormat="1" ht="15" customHeight="1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</row>
    <row r="153" spans="1:135" s="6" customFormat="1" ht="15">
      <c r="A153" s="157" t="s">
        <v>205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</row>
    <row r="154" spans="1:135" s="2" customFormat="1" ht="10.5" customHeight="1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</row>
    <row r="155" spans="1:135" s="2" customFormat="1" ht="30" customHeight="1">
      <c r="A155" s="159" t="s">
        <v>0</v>
      </c>
      <c r="B155" s="160"/>
      <c r="C155" s="160"/>
      <c r="D155" s="160"/>
      <c r="E155" s="160"/>
      <c r="F155" s="161"/>
      <c r="G155" s="159" t="s">
        <v>14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1"/>
      <c r="BS155" s="159" t="s">
        <v>73</v>
      </c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1"/>
      <c r="CI155" s="159" t="s">
        <v>74</v>
      </c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1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</row>
    <row r="156" spans="1:135" ht="12.75">
      <c r="A156" s="148">
        <v>1</v>
      </c>
      <c r="B156" s="148"/>
      <c r="C156" s="148"/>
      <c r="D156" s="148"/>
      <c r="E156" s="148"/>
      <c r="F156" s="148"/>
      <c r="G156" s="148">
        <v>2</v>
      </c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>
        <v>3</v>
      </c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>
        <v>4</v>
      </c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</row>
    <row r="157" spans="1:135" ht="12.75">
      <c r="A157" s="152" t="s">
        <v>24</v>
      </c>
      <c r="B157" s="152"/>
      <c r="C157" s="152"/>
      <c r="D157" s="152"/>
      <c r="E157" s="152"/>
      <c r="F157" s="152"/>
      <c r="G157" s="210" t="s">
        <v>259</v>
      </c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7"/>
      <c r="BS157" s="149">
        <v>3</v>
      </c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>
        <f>5940+6000+14000</f>
        <v>25940</v>
      </c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</row>
    <row r="158" spans="1:135" ht="12.75">
      <c r="A158" s="152" t="s">
        <v>28</v>
      </c>
      <c r="B158" s="152"/>
      <c r="C158" s="152"/>
      <c r="D158" s="152"/>
      <c r="E158" s="152"/>
      <c r="F158" s="152"/>
      <c r="G158" s="210" t="s">
        <v>260</v>
      </c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7"/>
      <c r="BS158" s="149">
        <v>3</v>
      </c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>
        <f>52600+31000+30000</f>
        <v>113600</v>
      </c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</row>
    <row r="159" spans="1:135" ht="12.75" hidden="1">
      <c r="A159" s="152"/>
      <c r="B159" s="152"/>
      <c r="C159" s="152"/>
      <c r="D159" s="152"/>
      <c r="E159" s="152"/>
      <c r="F159" s="152"/>
      <c r="G159" s="210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7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</row>
    <row r="160" spans="1:135" ht="12.75" hidden="1">
      <c r="A160" s="152"/>
      <c r="B160" s="152"/>
      <c r="C160" s="152"/>
      <c r="D160" s="152"/>
      <c r="E160" s="152"/>
      <c r="F160" s="152"/>
      <c r="G160" s="210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  <c r="BQ160" s="176"/>
      <c r="BR160" s="177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</row>
    <row r="161" spans="1:135" ht="12.75" hidden="1">
      <c r="A161" s="152"/>
      <c r="B161" s="152"/>
      <c r="C161" s="152"/>
      <c r="D161" s="152"/>
      <c r="E161" s="152"/>
      <c r="F161" s="152"/>
      <c r="G161" s="210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7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</row>
    <row r="162" spans="1:135" ht="12.75" hidden="1">
      <c r="A162" s="152"/>
      <c r="B162" s="152"/>
      <c r="C162" s="152"/>
      <c r="D162" s="152"/>
      <c r="E162" s="152"/>
      <c r="F162" s="152"/>
      <c r="G162" s="210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7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</row>
    <row r="163" spans="1:135" ht="12.75" hidden="1">
      <c r="A163" s="152"/>
      <c r="B163" s="152"/>
      <c r="C163" s="152"/>
      <c r="D163" s="152"/>
      <c r="E163" s="152"/>
      <c r="F163" s="152"/>
      <c r="G163" s="210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7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</row>
    <row r="164" spans="1:135" ht="12.75" hidden="1">
      <c r="A164" s="152"/>
      <c r="B164" s="152"/>
      <c r="C164" s="152"/>
      <c r="D164" s="152"/>
      <c r="E164" s="152"/>
      <c r="F164" s="152"/>
      <c r="G164" s="210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7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</row>
    <row r="165" spans="1:135" s="2" customFormat="1" ht="15" customHeight="1" hidden="1">
      <c r="A165" s="152"/>
      <c r="B165" s="152"/>
      <c r="C165" s="152"/>
      <c r="D165" s="152"/>
      <c r="E165" s="152"/>
      <c r="F165" s="152"/>
      <c r="G165" s="210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  <c r="BQ165" s="176"/>
      <c r="BR165" s="177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</row>
    <row r="166" spans="1:135" s="2" customFormat="1" ht="15" customHeight="1" hidden="1">
      <c r="A166" s="152"/>
      <c r="B166" s="152"/>
      <c r="C166" s="152"/>
      <c r="D166" s="152"/>
      <c r="E166" s="152"/>
      <c r="F166" s="152"/>
      <c r="G166" s="210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7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</row>
    <row r="167" spans="1:135" s="2" customFormat="1" ht="15" customHeight="1">
      <c r="A167" s="152"/>
      <c r="B167" s="152"/>
      <c r="C167" s="152"/>
      <c r="D167" s="152"/>
      <c r="E167" s="152"/>
      <c r="F167" s="152"/>
      <c r="G167" s="218" t="s">
        <v>8</v>
      </c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19"/>
      <c r="BH167" s="219"/>
      <c r="BI167" s="219"/>
      <c r="BJ167" s="219"/>
      <c r="BK167" s="219"/>
      <c r="BL167" s="219"/>
      <c r="BM167" s="219"/>
      <c r="BN167" s="219"/>
      <c r="BO167" s="219"/>
      <c r="BP167" s="219"/>
      <c r="BQ167" s="219"/>
      <c r="BR167" s="220"/>
      <c r="BS167" s="150" t="s">
        <v>9</v>
      </c>
      <c r="BT167" s="150"/>
      <c r="BU167" s="150"/>
      <c r="BV167" s="150"/>
      <c r="BW167" s="150"/>
      <c r="BX167" s="150"/>
      <c r="BY167" s="150"/>
      <c r="BZ167" s="150"/>
      <c r="CA167" s="150"/>
      <c r="CB167" s="150"/>
      <c r="CC167" s="150"/>
      <c r="CD167" s="150"/>
      <c r="CE167" s="150"/>
      <c r="CF167" s="150"/>
      <c r="CG167" s="150"/>
      <c r="CH167" s="150"/>
      <c r="CI167" s="149">
        <f>SUM(CI157:CZ158)</f>
        <v>139540</v>
      </c>
      <c r="CJ167" s="150"/>
      <c r="CK167" s="150"/>
      <c r="CL167" s="150"/>
      <c r="CM167" s="150"/>
      <c r="CN167" s="150"/>
      <c r="CO167" s="150"/>
      <c r="CP167" s="150"/>
      <c r="CQ167" s="150"/>
      <c r="CR167" s="150"/>
      <c r="CS167" s="150"/>
      <c r="CT167" s="150"/>
      <c r="CU167" s="150"/>
      <c r="CV167" s="150"/>
      <c r="CW167" s="150"/>
      <c r="CX167" s="150"/>
      <c r="CY167" s="150"/>
      <c r="CZ167" s="150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</row>
    <row r="168" spans="1:135" s="2" customFormat="1" ht="12.75" customHeight="1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</row>
    <row r="169" spans="1:135" s="2" customFormat="1" ht="29.25" customHeight="1">
      <c r="A169" s="221" t="s">
        <v>206</v>
      </c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22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  <c r="BZ169" s="222"/>
      <c r="CA169" s="222"/>
      <c r="CB169" s="222"/>
      <c r="CC169" s="222"/>
      <c r="CD169" s="222"/>
      <c r="CE169" s="222"/>
      <c r="CF169" s="222"/>
      <c r="CG169" s="222"/>
      <c r="CH169" s="222"/>
      <c r="CI169" s="222"/>
      <c r="CJ169" s="222"/>
      <c r="CK169" s="222"/>
      <c r="CL169" s="222"/>
      <c r="CM169" s="222"/>
      <c r="CN169" s="222"/>
      <c r="CO169" s="222"/>
      <c r="CP169" s="222"/>
      <c r="CQ169" s="222"/>
      <c r="CR169" s="222"/>
      <c r="CS169" s="222"/>
      <c r="CT169" s="222"/>
      <c r="CU169" s="222"/>
      <c r="CV169" s="222"/>
      <c r="CW169" s="222"/>
      <c r="CX169" s="222"/>
      <c r="CY169" s="222"/>
      <c r="CZ169" s="222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</row>
    <row r="170" spans="1:135" s="2" customFormat="1" ht="12" customHeight="1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</row>
    <row r="171" spans="1:135" s="2" customFormat="1" ht="30" customHeight="1">
      <c r="A171" s="159" t="s">
        <v>0</v>
      </c>
      <c r="B171" s="160"/>
      <c r="C171" s="160"/>
      <c r="D171" s="160"/>
      <c r="E171" s="160"/>
      <c r="F171" s="161"/>
      <c r="G171" s="159" t="s">
        <v>14</v>
      </c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1"/>
      <c r="BC171" s="159" t="s">
        <v>66</v>
      </c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1"/>
      <c r="BS171" s="159" t="s">
        <v>75</v>
      </c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1"/>
      <c r="CI171" s="159" t="s">
        <v>46</v>
      </c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1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</row>
    <row r="172" spans="1:135" s="2" customFormat="1" ht="15" customHeight="1">
      <c r="A172" s="148">
        <v>1</v>
      </c>
      <c r="B172" s="148"/>
      <c r="C172" s="148"/>
      <c r="D172" s="148"/>
      <c r="E172" s="148"/>
      <c r="F172" s="148"/>
      <c r="G172" s="148">
        <v>2</v>
      </c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>
        <v>3</v>
      </c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>
        <v>4</v>
      </c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>
        <v>5</v>
      </c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</row>
    <row r="173" spans="1:135" s="2" customFormat="1" ht="15" customHeight="1">
      <c r="A173" s="152" t="s">
        <v>24</v>
      </c>
      <c r="B173" s="152"/>
      <c r="C173" s="152"/>
      <c r="D173" s="152"/>
      <c r="E173" s="152"/>
      <c r="F173" s="152"/>
      <c r="G173" s="153" t="s">
        <v>264</v>
      </c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>
        <f>922.65+18750.96</f>
        <v>19673.61</v>
      </c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</row>
    <row r="174" spans="1:135" s="2" customFormat="1" ht="15" customHeight="1">
      <c r="A174" s="152" t="s">
        <v>28</v>
      </c>
      <c r="B174" s="152"/>
      <c r="C174" s="152"/>
      <c r="D174" s="152"/>
      <c r="E174" s="152"/>
      <c r="F174" s="152"/>
      <c r="G174" s="153" t="s">
        <v>265</v>
      </c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>
        <v>1263142.81</v>
      </c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</row>
    <row r="175" spans="1:135" s="2" customFormat="1" ht="15" customHeight="1">
      <c r="A175" s="152" t="s">
        <v>34</v>
      </c>
      <c r="B175" s="152"/>
      <c r="C175" s="152"/>
      <c r="D175" s="152"/>
      <c r="E175" s="152"/>
      <c r="F175" s="152"/>
      <c r="G175" s="206" t="s">
        <v>283</v>
      </c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8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>
        <v>5000</v>
      </c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</row>
    <row r="176" spans="1:135" s="2" customFormat="1" ht="15" customHeight="1" hidden="1">
      <c r="A176" s="152" t="s">
        <v>263</v>
      </c>
      <c r="B176" s="152"/>
      <c r="C176" s="152"/>
      <c r="D176" s="152"/>
      <c r="E176" s="152"/>
      <c r="F176" s="152"/>
      <c r="G176" s="153" t="s">
        <v>276</v>
      </c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>
        <v>83141</v>
      </c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</row>
    <row r="177" spans="1:135" s="2" customFormat="1" ht="15" customHeight="1" hidden="1">
      <c r="A177" s="152"/>
      <c r="B177" s="152"/>
      <c r="C177" s="152"/>
      <c r="D177" s="152"/>
      <c r="E177" s="152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</row>
    <row r="178" spans="1:135" s="2" customFormat="1" ht="15" customHeight="1" hidden="1">
      <c r="A178" s="152"/>
      <c r="B178" s="152"/>
      <c r="C178" s="152"/>
      <c r="D178" s="152"/>
      <c r="E178" s="152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49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</row>
    <row r="179" spans="1:135" s="2" customFormat="1" ht="15" customHeight="1" hidden="1">
      <c r="A179" s="152"/>
      <c r="B179" s="152"/>
      <c r="C179" s="152"/>
      <c r="D179" s="152"/>
      <c r="E179" s="152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</row>
    <row r="180" spans="1:135" s="2" customFormat="1" ht="15" customHeight="1" hidden="1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</row>
    <row r="181" spans="1:135" s="2" customFormat="1" ht="15" customHeight="1" hidden="1">
      <c r="A181" s="152"/>
      <c r="B181" s="152"/>
      <c r="C181" s="152"/>
      <c r="D181" s="152"/>
      <c r="E181" s="152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</row>
    <row r="182" spans="1:135" s="2" customFormat="1" ht="15" customHeight="1" hidden="1">
      <c r="A182" s="152"/>
      <c r="B182" s="152"/>
      <c r="C182" s="152"/>
      <c r="D182" s="152"/>
      <c r="E182" s="152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</row>
    <row r="183" spans="1:135" s="2" customFormat="1" ht="15" customHeight="1" hidden="1">
      <c r="A183" s="152"/>
      <c r="B183" s="152"/>
      <c r="C183" s="152"/>
      <c r="D183" s="152"/>
      <c r="E183" s="152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</row>
    <row r="184" spans="1:135" s="2" customFormat="1" ht="15" customHeight="1" hidden="1">
      <c r="A184" s="152"/>
      <c r="B184" s="152"/>
      <c r="C184" s="152"/>
      <c r="D184" s="152"/>
      <c r="E184" s="152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</row>
    <row r="185" spans="1:135" s="2" customFormat="1" ht="15" customHeight="1" hidden="1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</row>
    <row r="186" spans="1:135" s="2" customFormat="1" ht="15" customHeight="1" hidden="1">
      <c r="A186" s="152"/>
      <c r="B186" s="152"/>
      <c r="C186" s="152"/>
      <c r="D186" s="152"/>
      <c r="E186" s="152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</row>
    <row r="187" spans="1:135" s="2" customFormat="1" ht="15" customHeight="1" hidden="1">
      <c r="A187" s="152"/>
      <c r="B187" s="152"/>
      <c r="C187" s="152"/>
      <c r="D187" s="152"/>
      <c r="E187" s="152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</row>
    <row r="188" spans="1:135" s="2" customFormat="1" ht="15" customHeight="1" hidden="1">
      <c r="A188" s="152"/>
      <c r="B188" s="152"/>
      <c r="C188" s="152"/>
      <c r="D188" s="152"/>
      <c r="E188" s="152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</row>
    <row r="189" spans="1:135" s="2" customFormat="1" ht="15" customHeight="1" hidden="1">
      <c r="A189" s="152"/>
      <c r="B189" s="152"/>
      <c r="C189" s="152"/>
      <c r="D189" s="152"/>
      <c r="E189" s="152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</row>
    <row r="190" spans="1:135" s="2" customFormat="1" ht="15" customHeight="1" hidden="1">
      <c r="A190" s="152"/>
      <c r="B190" s="152"/>
      <c r="C190" s="152"/>
      <c r="D190" s="152"/>
      <c r="E190" s="152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</row>
    <row r="191" spans="1:136" s="2" customFormat="1" ht="15" customHeight="1">
      <c r="A191" s="152"/>
      <c r="B191" s="152"/>
      <c r="C191" s="152"/>
      <c r="D191" s="152"/>
      <c r="E191" s="152"/>
      <c r="F191" s="152"/>
      <c r="G191" s="202" t="s">
        <v>8</v>
      </c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3"/>
      <c r="BC191" s="150">
        <f>SUM(BC173:BC190)</f>
        <v>0</v>
      </c>
      <c r="BD191" s="150"/>
      <c r="BE191" s="150"/>
      <c r="BF191" s="150"/>
      <c r="BG191" s="150"/>
      <c r="BH191" s="150"/>
      <c r="BI191" s="150"/>
      <c r="BJ191" s="150"/>
      <c r="BK191" s="150"/>
      <c r="BL191" s="150"/>
      <c r="BM191" s="150"/>
      <c r="BN191" s="150"/>
      <c r="BO191" s="150"/>
      <c r="BP191" s="150"/>
      <c r="BQ191" s="150"/>
      <c r="BR191" s="150"/>
      <c r="BS191" s="150" t="s">
        <v>9</v>
      </c>
      <c r="BT191" s="150"/>
      <c r="BU191" s="150"/>
      <c r="BV191" s="150"/>
      <c r="BW191" s="150"/>
      <c r="BX191" s="150"/>
      <c r="BY191" s="150"/>
      <c r="BZ191" s="150"/>
      <c r="CA191" s="150"/>
      <c r="CB191" s="150"/>
      <c r="CC191" s="150"/>
      <c r="CD191" s="150"/>
      <c r="CE191" s="150"/>
      <c r="CF191" s="150"/>
      <c r="CG191" s="150"/>
      <c r="CH191" s="150"/>
      <c r="CI191" s="149">
        <f>SUM(CI173:CZ175)</f>
        <v>1287816.4200000002</v>
      </c>
      <c r="CJ191" s="150"/>
      <c r="CK191" s="150"/>
      <c r="CL191" s="150"/>
      <c r="CM191" s="150"/>
      <c r="CN191" s="150"/>
      <c r="CO191" s="150"/>
      <c r="CP191" s="150"/>
      <c r="CQ191" s="150"/>
      <c r="CR191" s="150"/>
      <c r="CS191" s="150"/>
      <c r="CT191" s="150"/>
      <c r="CU191" s="150"/>
      <c r="CV191" s="150"/>
      <c r="CW191" s="150"/>
      <c r="CX191" s="150"/>
      <c r="CY191" s="150"/>
      <c r="CZ191" s="150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64">
        <f>DO20+CI28+CI35+CL54+CD76+CK108+CK130+CI151+CI167+CI191</f>
        <v>15350909.340876</v>
      </c>
    </row>
    <row r="192" spans="105:135" s="2" customFormat="1" ht="12" customHeight="1"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</row>
    <row r="193" spans="105:135" s="2" customFormat="1" ht="12" customHeight="1"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</row>
    <row r="194" spans="105:135" ht="12.75"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</row>
    <row r="195" spans="105:135" ht="12.75"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</row>
    <row r="196" spans="105:135" ht="12.75"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</row>
    <row r="197" spans="105:135" ht="12.75"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</row>
    <row r="198" spans="105:135" ht="12.75"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</row>
    <row r="199" spans="105:135" ht="12.75"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</row>
    <row r="200" spans="105:135" ht="12.75"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</row>
    <row r="201" spans="105:135" ht="12.75"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</row>
    <row r="202" spans="105:135" ht="12.75"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</row>
    <row r="203" spans="105:135" ht="12.75"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</row>
    <row r="204" spans="105:135" ht="12.75"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</row>
    <row r="205" spans="105:135" ht="12.75"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</row>
    <row r="206" spans="105:135" ht="12.75"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</row>
    <row r="207" spans="105:135" ht="12.75"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</row>
    <row r="208" spans="105:135" ht="12.75"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</row>
    <row r="209" spans="105:135" ht="12.75"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</row>
    <row r="210" spans="105:135" ht="12.75"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</row>
    <row r="211" spans="105:135" ht="12.75"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</row>
  </sheetData>
  <sheetProtection/>
  <mergeCells count="698">
    <mergeCell ref="A1:EE1"/>
    <mergeCell ref="A5:EE5"/>
    <mergeCell ref="AJ4:EE4"/>
    <mergeCell ref="AE13:AM15"/>
    <mergeCell ref="F13:AD15"/>
    <mergeCell ref="A9:EE10"/>
    <mergeCell ref="A12:EE12"/>
    <mergeCell ref="BY15:CL15"/>
    <mergeCell ref="A11:EE11"/>
    <mergeCell ref="A13:E15"/>
    <mergeCell ref="CI190:CZ190"/>
    <mergeCell ref="CI172:CZ172"/>
    <mergeCell ref="A189:F189"/>
    <mergeCell ref="G189:BB189"/>
    <mergeCell ref="BC189:BR189"/>
    <mergeCell ref="A150:F150"/>
    <mergeCell ref="G150:BB150"/>
    <mergeCell ref="BS189:CH189"/>
    <mergeCell ref="CI189:CZ189"/>
    <mergeCell ref="A172:F172"/>
    <mergeCell ref="G172:BB172"/>
    <mergeCell ref="CI191:CZ191"/>
    <mergeCell ref="A190:F190"/>
    <mergeCell ref="G190:BB190"/>
    <mergeCell ref="BC190:BR190"/>
    <mergeCell ref="BS190:CH190"/>
    <mergeCell ref="A191:F191"/>
    <mergeCell ref="G191:BB191"/>
    <mergeCell ref="BC191:BR191"/>
    <mergeCell ref="BS191:CH191"/>
    <mergeCell ref="BC172:BR172"/>
    <mergeCell ref="BS172:CH172"/>
    <mergeCell ref="CI188:CZ188"/>
    <mergeCell ref="BS186:CH186"/>
    <mergeCell ref="CI185:CZ185"/>
    <mergeCell ref="BC184:BR184"/>
    <mergeCell ref="BS184:CH184"/>
    <mergeCell ref="CI186:CZ186"/>
    <mergeCell ref="BS177:CH177"/>
    <mergeCell ref="CI187:CZ187"/>
    <mergeCell ref="A188:F188"/>
    <mergeCell ref="G188:BB188"/>
    <mergeCell ref="BC188:BR188"/>
    <mergeCell ref="BS188:CH188"/>
    <mergeCell ref="A187:F187"/>
    <mergeCell ref="G187:BB187"/>
    <mergeCell ref="BC187:BR187"/>
    <mergeCell ref="BS187:CH187"/>
    <mergeCell ref="A169:CZ169"/>
    <mergeCell ref="A171:F171"/>
    <mergeCell ref="G171:BB171"/>
    <mergeCell ref="BC171:BR171"/>
    <mergeCell ref="BS171:CH171"/>
    <mergeCell ref="CI171:CZ171"/>
    <mergeCell ref="A170:CZ170"/>
    <mergeCell ref="A166:F166"/>
    <mergeCell ref="G166:BR166"/>
    <mergeCell ref="BS166:CH166"/>
    <mergeCell ref="CI166:CZ166"/>
    <mergeCell ref="A167:F167"/>
    <mergeCell ref="G167:BR167"/>
    <mergeCell ref="BS167:CH167"/>
    <mergeCell ref="CI167:CZ167"/>
    <mergeCell ref="A155:F155"/>
    <mergeCell ref="G155:BR155"/>
    <mergeCell ref="BS155:CH155"/>
    <mergeCell ref="CI155:CZ155"/>
    <mergeCell ref="CI162:CZ162"/>
    <mergeCell ref="A163:F163"/>
    <mergeCell ref="BS163:CH163"/>
    <mergeCell ref="CI163:CZ163"/>
    <mergeCell ref="A162:F162"/>
    <mergeCell ref="BS162:CH162"/>
    <mergeCell ref="G162:BR162"/>
    <mergeCell ref="G163:BR163"/>
    <mergeCell ref="A161:F161"/>
    <mergeCell ref="BS161:CH161"/>
    <mergeCell ref="CI161:CZ161"/>
    <mergeCell ref="A160:F160"/>
    <mergeCell ref="BS160:CH160"/>
    <mergeCell ref="G160:BR160"/>
    <mergeCell ref="G161:BR161"/>
    <mergeCell ref="CI160:CZ160"/>
    <mergeCell ref="A156:F156"/>
    <mergeCell ref="G156:BR156"/>
    <mergeCell ref="BS156:CH156"/>
    <mergeCell ref="CI157:CZ157"/>
    <mergeCell ref="CI156:CZ156"/>
    <mergeCell ref="A158:F158"/>
    <mergeCell ref="G158:BR158"/>
    <mergeCell ref="BS158:CH158"/>
    <mergeCell ref="A157:F157"/>
    <mergeCell ref="G157:BR157"/>
    <mergeCell ref="BS157:CH157"/>
    <mergeCell ref="CI158:CZ158"/>
    <mergeCell ref="CI151:CZ151"/>
    <mergeCell ref="A149:F149"/>
    <mergeCell ref="G149:BB149"/>
    <mergeCell ref="BC149:BR149"/>
    <mergeCell ref="BS149:CH149"/>
    <mergeCell ref="A151:F151"/>
    <mergeCell ref="G151:BB151"/>
    <mergeCell ref="BC151:BR151"/>
    <mergeCell ref="A146:F146"/>
    <mergeCell ref="BS144:CH144"/>
    <mergeCell ref="CI144:CZ144"/>
    <mergeCell ref="G146:BB146"/>
    <mergeCell ref="CI146:CZ146"/>
    <mergeCell ref="A147:F147"/>
    <mergeCell ref="G147:BB147"/>
    <mergeCell ref="BC147:BR147"/>
    <mergeCell ref="BS147:CH147"/>
    <mergeCell ref="G145:BB145"/>
    <mergeCell ref="A143:F143"/>
    <mergeCell ref="A145:F145"/>
    <mergeCell ref="CI145:CZ145"/>
    <mergeCell ref="BC145:BR145"/>
    <mergeCell ref="CI138:CZ138"/>
    <mergeCell ref="A138:F138"/>
    <mergeCell ref="G138:BB138"/>
    <mergeCell ref="BC138:BR138"/>
    <mergeCell ref="BS138:CH138"/>
    <mergeCell ref="A142:F142"/>
    <mergeCell ref="BC137:BR137"/>
    <mergeCell ref="BS137:CH137"/>
    <mergeCell ref="G121:AN121"/>
    <mergeCell ref="G129:AN129"/>
    <mergeCell ref="A130:F130"/>
    <mergeCell ref="G130:AN130"/>
    <mergeCell ref="A128:F128"/>
    <mergeCell ref="G128:AN128"/>
    <mergeCell ref="A122:F122"/>
    <mergeCell ref="A124:F124"/>
    <mergeCell ref="G122:AN122"/>
    <mergeCell ref="A123:F123"/>
    <mergeCell ref="BE122:BT122"/>
    <mergeCell ref="CK128:CZ128"/>
    <mergeCell ref="BE128:BT128"/>
    <mergeCell ref="BU126:CJ126"/>
    <mergeCell ref="CK126:CZ126"/>
    <mergeCell ref="BE124:BT124"/>
    <mergeCell ref="CK125:CZ125"/>
    <mergeCell ref="CK124:CZ124"/>
    <mergeCell ref="BU125:CJ125"/>
    <mergeCell ref="CK130:CZ130"/>
    <mergeCell ref="BE130:BT130"/>
    <mergeCell ref="BE129:BT129"/>
    <mergeCell ref="BU129:CJ129"/>
    <mergeCell ref="CK129:CZ129"/>
    <mergeCell ref="BU130:CJ130"/>
    <mergeCell ref="BE127:BT127"/>
    <mergeCell ref="CK121:CZ121"/>
    <mergeCell ref="A126:F126"/>
    <mergeCell ref="G126:AN126"/>
    <mergeCell ref="AO122:BD122"/>
    <mergeCell ref="BU124:CJ124"/>
    <mergeCell ref="AO124:BD124"/>
    <mergeCell ref="A125:F125"/>
    <mergeCell ref="G124:AN124"/>
    <mergeCell ref="AO126:BD126"/>
    <mergeCell ref="BE126:BT126"/>
    <mergeCell ref="CK123:CZ123"/>
    <mergeCell ref="CK127:CZ127"/>
    <mergeCell ref="BE125:BT125"/>
    <mergeCell ref="A119:CZ119"/>
    <mergeCell ref="A121:F121"/>
    <mergeCell ref="BU122:CJ122"/>
    <mergeCell ref="CK122:CZ122"/>
    <mergeCell ref="AO121:BD121"/>
    <mergeCell ref="BE121:BT121"/>
    <mergeCell ref="BU121:CJ121"/>
    <mergeCell ref="A120:F120"/>
    <mergeCell ref="G120:AN120"/>
    <mergeCell ref="AO120:BD120"/>
    <mergeCell ref="BE120:BT120"/>
    <mergeCell ref="BU120:CJ120"/>
    <mergeCell ref="CK120:CZ120"/>
    <mergeCell ref="G135:BB135"/>
    <mergeCell ref="AO130:BD130"/>
    <mergeCell ref="AO129:BD129"/>
    <mergeCell ref="AO127:BD127"/>
    <mergeCell ref="G142:BB142"/>
    <mergeCell ref="A140:CZ140"/>
    <mergeCell ref="A137:F137"/>
    <mergeCell ref="G137:BB137"/>
    <mergeCell ref="G134:BB134"/>
    <mergeCell ref="BC134:BR134"/>
    <mergeCell ref="G116:BB116"/>
    <mergeCell ref="BS134:CH134"/>
    <mergeCell ref="AO128:BD128"/>
    <mergeCell ref="A131:CZ131"/>
    <mergeCell ref="A127:F127"/>
    <mergeCell ref="G127:AN127"/>
    <mergeCell ref="BU127:CJ127"/>
    <mergeCell ref="A129:F129"/>
    <mergeCell ref="BU128:CJ128"/>
    <mergeCell ref="A118:CZ118"/>
    <mergeCell ref="CI183:CZ183"/>
    <mergeCell ref="A186:F186"/>
    <mergeCell ref="G186:BB186"/>
    <mergeCell ref="BC186:BR186"/>
    <mergeCell ref="BC113:BR113"/>
    <mergeCell ref="A115:F115"/>
    <mergeCell ref="G115:BB115"/>
    <mergeCell ref="BC115:BR115"/>
    <mergeCell ref="A113:F113"/>
    <mergeCell ref="A116:F116"/>
    <mergeCell ref="BS145:CH145"/>
    <mergeCell ref="CI142:CZ142"/>
    <mergeCell ref="G143:BB143"/>
    <mergeCell ref="BC143:BR143"/>
    <mergeCell ref="A185:F185"/>
    <mergeCell ref="G185:BB185"/>
    <mergeCell ref="BC185:BR185"/>
    <mergeCell ref="BS185:CH185"/>
    <mergeCell ref="CI184:CZ184"/>
    <mergeCell ref="A182:F182"/>
    <mergeCell ref="BS181:CH181"/>
    <mergeCell ref="G182:BB182"/>
    <mergeCell ref="BC182:BR182"/>
    <mergeCell ref="BS182:CH182"/>
    <mergeCell ref="A184:F184"/>
    <mergeCell ref="G184:BB184"/>
    <mergeCell ref="A183:F183"/>
    <mergeCell ref="G183:BB183"/>
    <mergeCell ref="BC183:BR183"/>
    <mergeCell ref="BS183:CH183"/>
    <mergeCell ref="A133:CZ133"/>
    <mergeCell ref="A134:F134"/>
    <mergeCell ref="CI137:CZ137"/>
    <mergeCell ref="CI143:CZ143"/>
    <mergeCell ref="CI181:CZ181"/>
    <mergeCell ref="A181:F181"/>
    <mergeCell ref="G181:BB181"/>
    <mergeCell ref="CI174:CZ174"/>
    <mergeCell ref="G136:BB136"/>
    <mergeCell ref="BC136:BR136"/>
    <mergeCell ref="G159:BR159"/>
    <mergeCell ref="A153:CZ153"/>
    <mergeCell ref="CI182:CZ182"/>
    <mergeCell ref="A132:CZ132"/>
    <mergeCell ref="CI134:CZ134"/>
    <mergeCell ref="CI135:CZ135"/>
    <mergeCell ref="A136:F136"/>
    <mergeCell ref="BS136:CH136"/>
    <mergeCell ref="CI136:CZ136"/>
    <mergeCell ref="A135:F135"/>
    <mergeCell ref="BS143:CH143"/>
    <mergeCell ref="BC150:BR150"/>
    <mergeCell ref="BS150:CH150"/>
    <mergeCell ref="G173:BB173"/>
    <mergeCell ref="BC173:BR173"/>
    <mergeCell ref="BC181:BR181"/>
    <mergeCell ref="G144:BB144"/>
    <mergeCell ref="BC144:BR144"/>
    <mergeCell ref="BC177:BR177"/>
    <mergeCell ref="G177:BB177"/>
    <mergeCell ref="G179:BB179"/>
    <mergeCell ref="BC179:BR179"/>
    <mergeCell ref="BS179:CH179"/>
    <mergeCell ref="BC135:BR135"/>
    <mergeCell ref="BS135:CH135"/>
    <mergeCell ref="G164:BR164"/>
    <mergeCell ref="BC146:BR146"/>
    <mergeCell ref="BS146:CH146"/>
    <mergeCell ref="BC142:BR142"/>
    <mergeCell ref="BS142:CH142"/>
    <mergeCell ref="BC178:BR178"/>
    <mergeCell ref="CI178:CZ178"/>
    <mergeCell ref="BS178:CH178"/>
    <mergeCell ref="A177:F177"/>
    <mergeCell ref="CI175:CZ175"/>
    <mergeCell ref="BC180:BR180"/>
    <mergeCell ref="BS180:CH180"/>
    <mergeCell ref="CI179:CZ179"/>
    <mergeCell ref="CI180:CZ180"/>
    <mergeCell ref="A179:F179"/>
    <mergeCell ref="BU108:CJ108"/>
    <mergeCell ref="CK108:CZ108"/>
    <mergeCell ref="G125:AN125"/>
    <mergeCell ref="A180:F180"/>
    <mergeCell ref="G180:BB180"/>
    <mergeCell ref="CI113:CZ113"/>
    <mergeCell ref="A114:F114"/>
    <mergeCell ref="CI177:CZ177"/>
    <mergeCell ref="A178:F178"/>
    <mergeCell ref="G178:BB178"/>
    <mergeCell ref="BU106:CJ106"/>
    <mergeCell ref="CK106:CZ106"/>
    <mergeCell ref="A106:F106"/>
    <mergeCell ref="G106:AN106"/>
    <mergeCell ref="AO106:BD106"/>
    <mergeCell ref="BE106:BT106"/>
    <mergeCell ref="A108:F108"/>
    <mergeCell ref="G108:AN108"/>
    <mergeCell ref="A117:CZ117"/>
    <mergeCell ref="A112:F112"/>
    <mergeCell ref="AO125:BD125"/>
    <mergeCell ref="CI112:CZ112"/>
    <mergeCell ref="A110:CZ110"/>
    <mergeCell ref="BS114:CH114"/>
    <mergeCell ref="BU123:CJ123"/>
    <mergeCell ref="G112:BB112"/>
    <mergeCell ref="BC112:BR112"/>
    <mergeCell ref="BS112:CH112"/>
    <mergeCell ref="BS113:CH113"/>
    <mergeCell ref="CI116:CZ116"/>
    <mergeCell ref="BS115:CH115"/>
    <mergeCell ref="CI115:CZ115"/>
    <mergeCell ref="CI114:CZ114"/>
    <mergeCell ref="BC116:BR116"/>
    <mergeCell ref="BS116:CH116"/>
    <mergeCell ref="BU107:CJ107"/>
    <mergeCell ref="CK107:CZ107"/>
    <mergeCell ref="BE107:BT107"/>
    <mergeCell ref="A107:F107"/>
    <mergeCell ref="G107:AN107"/>
    <mergeCell ref="AO107:BD107"/>
    <mergeCell ref="CI173:CZ173"/>
    <mergeCell ref="CI147:CZ147"/>
    <mergeCell ref="A168:CZ168"/>
    <mergeCell ref="A165:F165"/>
    <mergeCell ref="G165:BR165"/>
    <mergeCell ref="BS165:CH165"/>
    <mergeCell ref="A159:F159"/>
    <mergeCell ref="A173:F173"/>
    <mergeCell ref="A164:F164"/>
    <mergeCell ref="BS173:CH173"/>
    <mergeCell ref="BS174:CH174"/>
    <mergeCell ref="CI176:CZ176"/>
    <mergeCell ref="A176:F176"/>
    <mergeCell ref="G176:BB176"/>
    <mergeCell ref="BC176:BR176"/>
    <mergeCell ref="BS176:CH176"/>
    <mergeCell ref="A175:F175"/>
    <mergeCell ref="G175:BB175"/>
    <mergeCell ref="BS175:CH175"/>
    <mergeCell ref="BC175:BR175"/>
    <mergeCell ref="A105:F105"/>
    <mergeCell ref="A174:F174"/>
    <mergeCell ref="G174:BB174"/>
    <mergeCell ref="BC174:BR174"/>
    <mergeCell ref="AO108:BD108"/>
    <mergeCell ref="G114:BB114"/>
    <mergeCell ref="BC114:BR114"/>
    <mergeCell ref="BE108:BT108"/>
    <mergeCell ref="A109:CZ109"/>
    <mergeCell ref="A111:CZ111"/>
    <mergeCell ref="G104:AN104"/>
    <mergeCell ref="CI165:CZ165"/>
    <mergeCell ref="BS159:CH159"/>
    <mergeCell ref="A139:CZ139"/>
    <mergeCell ref="CK104:CZ104"/>
    <mergeCell ref="A141:CZ141"/>
    <mergeCell ref="A154:CZ154"/>
    <mergeCell ref="A144:F144"/>
    <mergeCell ref="G123:AN123"/>
    <mergeCell ref="G105:AN105"/>
    <mergeCell ref="A97:CZ97"/>
    <mergeCell ref="A102:CZ102"/>
    <mergeCell ref="A104:F104"/>
    <mergeCell ref="AO105:BD105"/>
    <mergeCell ref="A99:CZ99"/>
    <mergeCell ref="A98:CZ98"/>
    <mergeCell ref="W100:CZ100"/>
    <mergeCell ref="A100:V100"/>
    <mergeCell ref="BU104:CJ104"/>
    <mergeCell ref="BE105:BT105"/>
    <mergeCell ref="G96:BB96"/>
    <mergeCell ref="BC96:BR96"/>
    <mergeCell ref="BS96:CH96"/>
    <mergeCell ref="A94:F94"/>
    <mergeCell ref="G94:BB94"/>
    <mergeCell ref="BC94:BR94"/>
    <mergeCell ref="BS94:CH94"/>
    <mergeCell ref="BS84:CH84"/>
    <mergeCell ref="CI86:CZ86"/>
    <mergeCell ref="A88:CZ88"/>
    <mergeCell ref="A86:F86"/>
    <mergeCell ref="G86:BB86"/>
    <mergeCell ref="BC86:BR86"/>
    <mergeCell ref="BS86:CH86"/>
    <mergeCell ref="A87:CZ87"/>
    <mergeCell ref="CI82:CZ82"/>
    <mergeCell ref="CI84:CZ84"/>
    <mergeCell ref="A85:F85"/>
    <mergeCell ref="G85:BB85"/>
    <mergeCell ref="BC85:BR85"/>
    <mergeCell ref="BS85:CH85"/>
    <mergeCell ref="CI85:CZ85"/>
    <mergeCell ref="A84:F84"/>
    <mergeCell ref="G84:BB84"/>
    <mergeCell ref="BC84:BR84"/>
    <mergeCell ref="G82:BB82"/>
    <mergeCell ref="BC82:BR82"/>
    <mergeCell ref="BS82:CH82"/>
    <mergeCell ref="A83:F83"/>
    <mergeCell ref="G83:BB83"/>
    <mergeCell ref="BC83:BR83"/>
    <mergeCell ref="BS83:CH83"/>
    <mergeCell ref="CD76:CZ76"/>
    <mergeCell ref="A78:CZ78"/>
    <mergeCell ref="A76:F76"/>
    <mergeCell ref="G76:BB76"/>
    <mergeCell ref="BC76:BR76"/>
    <mergeCell ref="BS76:CC76"/>
    <mergeCell ref="A77:CZ77"/>
    <mergeCell ref="CD74:CZ74"/>
    <mergeCell ref="A75:F75"/>
    <mergeCell ref="G75:BB75"/>
    <mergeCell ref="BC75:BR75"/>
    <mergeCell ref="BS75:CC75"/>
    <mergeCell ref="CD75:CZ75"/>
    <mergeCell ref="A74:F74"/>
    <mergeCell ref="G74:BB74"/>
    <mergeCell ref="BC74:BR74"/>
    <mergeCell ref="BS74:CC74"/>
    <mergeCell ref="CD72:CZ72"/>
    <mergeCell ref="A73:F73"/>
    <mergeCell ref="G73:BB73"/>
    <mergeCell ref="BC73:BR73"/>
    <mergeCell ref="BS73:CC73"/>
    <mergeCell ref="CD73:CZ73"/>
    <mergeCell ref="A72:F72"/>
    <mergeCell ref="G72:BB72"/>
    <mergeCell ref="BC72:BR72"/>
    <mergeCell ref="BS72:CC72"/>
    <mergeCell ref="BC64:BR64"/>
    <mergeCell ref="BS64:CH64"/>
    <mergeCell ref="BC63:BR63"/>
    <mergeCell ref="CI66:CZ66"/>
    <mergeCell ref="CI64:CZ64"/>
    <mergeCell ref="CI65:CZ65"/>
    <mergeCell ref="A68:CZ68"/>
    <mergeCell ref="A66:F66"/>
    <mergeCell ref="G66:BB66"/>
    <mergeCell ref="BC66:BR66"/>
    <mergeCell ref="BS66:CH66"/>
    <mergeCell ref="A67:CZ67"/>
    <mergeCell ref="A59:Y59"/>
    <mergeCell ref="Z59:CZ59"/>
    <mergeCell ref="A60:CZ61"/>
    <mergeCell ref="A65:F65"/>
    <mergeCell ref="G65:BB65"/>
    <mergeCell ref="BC65:BR65"/>
    <mergeCell ref="BS65:CH65"/>
    <mergeCell ref="BS62:CH62"/>
    <mergeCell ref="A64:F64"/>
    <mergeCell ref="G64:BB64"/>
    <mergeCell ref="A62:F62"/>
    <mergeCell ref="G62:BB62"/>
    <mergeCell ref="BC62:BR62"/>
    <mergeCell ref="CI62:CZ62"/>
    <mergeCell ref="A63:F63"/>
    <mergeCell ref="G63:BB63"/>
    <mergeCell ref="BS63:CH63"/>
    <mergeCell ref="CI63:CZ63"/>
    <mergeCell ref="A55:CZ55"/>
    <mergeCell ref="A56:CZ56"/>
    <mergeCell ref="A58:CZ58"/>
    <mergeCell ref="A54:E54"/>
    <mergeCell ref="F54:BU54"/>
    <mergeCell ref="BV54:CK54"/>
    <mergeCell ref="CL54:CZ54"/>
    <mergeCell ref="A57:CZ57"/>
    <mergeCell ref="A52:E52"/>
    <mergeCell ref="G52:BU52"/>
    <mergeCell ref="BV52:CK52"/>
    <mergeCell ref="CL52:CZ52"/>
    <mergeCell ref="A53:E53"/>
    <mergeCell ref="G53:BU53"/>
    <mergeCell ref="BV53:CK53"/>
    <mergeCell ref="CL53:CZ53"/>
    <mergeCell ref="A50:E50"/>
    <mergeCell ref="G50:BU50"/>
    <mergeCell ref="BV50:CK50"/>
    <mergeCell ref="CL50:CZ50"/>
    <mergeCell ref="A51:E51"/>
    <mergeCell ref="G51:BU51"/>
    <mergeCell ref="BV51:CK51"/>
    <mergeCell ref="CL51:CZ51"/>
    <mergeCell ref="A47:E48"/>
    <mergeCell ref="G47:BU47"/>
    <mergeCell ref="BV47:CK48"/>
    <mergeCell ref="CL47:CZ48"/>
    <mergeCell ref="G48:BU48"/>
    <mergeCell ref="A49:E49"/>
    <mergeCell ref="G49:BU49"/>
    <mergeCell ref="BV49:CK49"/>
    <mergeCell ref="CL49:CZ49"/>
    <mergeCell ref="A45:E45"/>
    <mergeCell ref="G45:BU45"/>
    <mergeCell ref="BV45:CK45"/>
    <mergeCell ref="CL45:CZ45"/>
    <mergeCell ref="A46:E46"/>
    <mergeCell ref="G46:BU46"/>
    <mergeCell ref="BV46:CK46"/>
    <mergeCell ref="CL46:CZ46"/>
    <mergeCell ref="CL40:CZ40"/>
    <mergeCell ref="A44:E44"/>
    <mergeCell ref="G44:BU44"/>
    <mergeCell ref="BV44:CK44"/>
    <mergeCell ref="CL44:CZ44"/>
    <mergeCell ref="A42:E43"/>
    <mergeCell ref="G42:BU42"/>
    <mergeCell ref="BV42:CK43"/>
    <mergeCell ref="CL42:CZ43"/>
    <mergeCell ref="G43:BU43"/>
    <mergeCell ref="A38:CZ38"/>
    <mergeCell ref="BQ35:CH35"/>
    <mergeCell ref="CI35:CZ35"/>
    <mergeCell ref="A41:E41"/>
    <mergeCell ref="G41:BU41"/>
    <mergeCell ref="BV41:CK41"/>
    <mergeCell ref="CL41:CZ41"/>
    <mergeCell ref="A40:E40"/>
    <mergeCell ref="F40:BU40"/>
    <mergeCell ref="BV40:CK40"/>
    <mergeCell ref="A39:E39"/>
    <mergeCell ref="F39:BU39"/>
    <mergeCell ref="BV39:CK39"/>
    <mergeCell ref="CL39:CZ39"/>
    <mergeCell ref="CI34:CZ34"/>
    <mergeCell ref="A37:CZ37"/>
    <mergeCell ref="AD35:AX35"/>
    <mergeCell ref="AY35:BP35"/>
    <mergeCell ref="A34:E34"/>
    <mergeCell ref="F34:AC34"/>
    <mergeCell ref="AD34:AX34"/>
    <mergeCell ref="AY34:BP34"/>
    <mergeCell ref="BQ34:CH34"/>
    <mergeCell ref="BM17:BX17"/>
    <mergeCell ref="AY33:BP33"/>
    <mergeCell ref="BQ33:CH33"/>
    <mergeCell ref="BY17:CL17"/>
    <mergeCell ref="BY19:CL19"/>
    <mergeCell ref="BY18:CL18"/>
    <mergeCell ref="A30:CZ30"/>
    <mergeCell ref="AD33:AX33"/>
    <mergeCell ref="AN17:AZ17"/>
    <mergeCell ref="BM19:BX19"/>
    <mergeCell ref="BM18:BX18"/>
    <mergeCell ref="AN18:AZ18"/>
    <mergeCell ref="A32:E32"/>
    <mergeCell ref="F32:AC32"/>
    <mergeCell ref="BC28:BR28"/>
    <mergeCell ref="A31:CZ31"/>
    <mergeCell ref="BS28:CH28"/>
    <mergeCell ref="BM16:BX16"/>
    <mergeCell ref="BY16:CL16"/>
    <mergeCell ref="AN14:AZ15"/>
    <mergeCell ref="BA15:BL15"/>
    <mergeCell ref="BA19:BL19"/>
    <mergeCell ref="BA14:CL14"/>
    <mergeCell ref="AN16:AZ16"/>
    <mergeCell ref="BA16:BL16"/>
    <mergeCell ref="DO17:EE17"/>
    <mergeCell ref="CY19:DN19"/>
    <mergeCell ref="CY17:DN17"/>
    <mergeCell ref="CY18:DN18"/>
    <mergeCell ref="DO19:EE19"/>
    <mergeCell ref="CM18:CX18"/>
    <mergeCell ref="CM17:CX17"/>
    <mergeCell ref="CI28:CZ28"/>
    <mergeCell ref="A35:AC35"/>
    <mergeCell ref="AD32:AX32"/>
    <mergeCell ref="DO18:EE18"/>
    <mergeCell ref="CM19:CX19"/>
    <mergeCell ref="CI33:CZ33"/>
    <mergeCell ref="A33:E33"/>
    <mergeCell ref="F33:AC33"/>
    <mergeCell ref="CI32:CZ32"/>
    <mergeCell ref="BQ32:CH32"/>
    <mergeCell ref="AY32:BP32"/>
    <mergeCell ref="A29:CZ29"/>
    <mergeCell ref="AD28:BB28"/>
    <mergeCell ref="DO20:EE20"/>
    <mergeCell ref="A22:CZ22"/>
    <mergeCell ref="A21:EE21"/>
    <mergeCell ref="DA22:EE211"/>
    <mergeCell ref="A36:CZ36"/>
    <mergeCell ref="AD26:BB26"/>
    <mergeCell ref="BC26:BR26"/>
    <mergeCell ref="BS26:CH26"/>
    <mergeCell ref="CI26:CZ26"/>
    <mergeCell ref="BC24:BR24"/>
    <mergeCell ref="A28:AC28"/>
    <mergeCell ref="BC25:BR25"/>
    <mergeCell ref="BS25:CH25"/>
    <mergeCell ref="CI24:CZ24"/>
    <mergeCell ref="A26:E26"/>
    <mergeCell ref="F26:AC26"/>
    <mergeCell ref="F24:AC24"/>
    <mergeCell ref="A23:CZ23"/>
    <mergeCell ref="CY20:DN20"/>
    <mergeCell ref="A25:E25"/>
    <mergeCell ref="F25:AC25"/>
    <mergeCell ref="CI25:CZ25"/>
    <mergeCell ref="BS24:CH24"/>
    <mergeCell ref="BY20:CL20"/>
    <mergeCell ref="A20:AD20"/>
    <mergeCell ref="AE20:AM20"/>
    <mergeCell ref="BA20:BL20"/>
    <mergeCell ref="DO13:EE15"/>
    <mergeCell ref="CY16:DN16"/>
    <mergeCell ref="DO16:EE16"/>
    <mergeCell ref="CM13:CX15"/>
    <mergeCell ref="CY13:DN15"/>
    <mergeCell ref="CM16:CX16"/>
    <mergeCell ref="AN13:CL13"/>
    <mergeCell ref="BM15:BX15"/>
    <mergeCell ref="F16:AD16"/>
    <mergeCell ref="A2:EE2"/>
    <mergeCell ref="A6:EE6"/>
    <mergeCell ref="W8:EE8"/>
    <mergeCell ref="A4:AI4"/>
    <mergeCell ref="A7:EE7"/>
    <mergeCell ref="A3:EE3"/>
    <mergeCell ref="A8:V8"/>
    <mergeCell ref="A16:E16"/>
    <mergeCell ref="AE16:AM16"/>
    <mergeCell ref="CM20:CX20"/>
    <mergeCell ref="AE17:AM17"/>
    <mergeCell ref="A17:E17"/>
    <mergeCell ref="F19:AD19"/>
    <mergeCell ref="BA18:BL18"/>
    <mergeCell ref="AE19:AM19"/>
    <mergeCell ref="F17:AD17"/>
    <mergeCell ref="BM20:BX20"/>
    <mergeCell ref="AD25:BB25"/>
    <mergeCell ref="AN20:AZ20"/>
    <mergeCell ref="AN19:AZ19"/>
    <mergeCell ref="A24:E24"/>
    <mergeCell ref="BA17:BL17"/>
    <mergeCell ref="A19:E19"/>
    <mergeCell ref="A18:E18"/>
    <mergeCell ref="F18:AD18"/>
    <mergeCell ref="AE18:AM18"/>
    <mergeCell ref="AD24:BB24"/>
    <mergeCell ref="A69:CZ69"/>
    <mergeCell ref="A71:CZ71"/>
    <mergeCell ref="A70:X70"/>
    <mergeCell ref="Y70:CZ70"/>
    <mergeCell ref="A27:E27"/>
    <mergeCell ref="F27:AC27"/>
    <mergeCell ref="AD27:BB27"/>
    <mergeCell ref="BC27:BR27"/>
    <mergeCell ref="BS27:CH27"/>
    <mergeCell ref="CI27:CZ27"/>
    <mergeCell ref="A89:CZ89"/>
    <mergeCell ref="A91:CZ91"/>
    <mergeCell ref="A90:X90"/>
    <mergeCell ref="A79:CZ79"/>
    <mergeCell ref="A81:CZ81"/>
    <mergeCell ref="A80:X80"/>
    <mergeCell ref="Y80:CZ80"/>
    <mergeCell ref="Y90:CZ90"/>
    <mergeCell ref="CI83:CZ83"/>
    <mergeCell ref="A82:F82"/>
    <mergeCell ref="CI92:CZ92"/>
    <mergeCell ref="A93:F93"/>
    <mergeCell ref="G93:BB93"/>
    <mergeCell ref="BC93:BR93"/>
    <mergeCell ref="A92:F92"/>
    <mergeCell ref="G92:BB92"/>
    <mergeCell ref="BC92:BR92"/>
    <mergeCell ref="BS92:CH92"/>
    <mergeCell ref="BS93:CH93"/>
    <mergeCell ref="CI93:CZ93"/>
    <mergeCell ref="A101:CZ101"/>
    <mergeCell ref="A103:CZ103"/>
    <mergeCell ref="CI94:CZ94"/>
    <mergeCell ref="A95:F95"/>
    <mergeCell ref="G95:BB95"/>
    <mergeCell ref="BC95:BR95"/>
    <mergeCell ref="BS95:CH95"/>
    <mergeCell ref="CI95:CZ95"/>
    <mergeCell ref="CI96:CZ96"/>
    <mergeCell ref="A96:F96"/>
    <mergeCell ref="A152:CZ152"/>
    <mergeCell ref="CI148:CZ148"/>
    <mergeCell ref="A148:F148"/>
    <mergeCell ref="BS148:CH148"/>
    <mergeCell ref="CI149:CZ149"/>
    <mergeCell ref="G148:BB148"/>
    <mergeCell ref="CI150:CZ150"/>
    <mergeCell ref="BS151:CH151"/>
    <mergeCell ref="BC148:BR148"/>
    <mergeCell ref="AO104:BD104"/>
    <mergeCell ref="BE104:BT104"/>
    <mergeCell ref="CK105:CZ105"/>
    <mergeCell ref="BS164:CH164"/>
    <mergeCell ref="CI164:CZ164"/>
    <mergeCell ref="BU105:CJ105"/>
    <mergeCell ref="CI159:CZ159"/>
    <mergeCell ref="BE123:BT123"/>
    <mergeCell ref="AO123:BD123"/>
    <mergeCell ref="G113:BB11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70" r:id="rId1"/>
  <rowBreaks count="3" manualBreakCount="3">
    <brk id="54" max="134" man="1"/>
    <brk id="56" max="255" man="1"/>
    <brk id="2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F214"/>
  <sheetViews>
    <sheetView zoomScalePageLayoutView="0" workbookViewId="0" topLeftCell="A57">
      <selection activeCell="CI194" sqref="CI194:CZ194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</row>
    <row r="2" spans="1:135" s="7" customFormat="1" ht="30" customHeight="1">
      <c r="A2" s="167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</row>
    <row r="3" spans="1:135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</row>
    <row r="4" spans="1:135" ht="28.5" customHeight="1">
      <c r="A4" s="170" t="s">
        <v>10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223" t="s">
        <v>209</v>
      </c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</row>
    <row r="5" spans="1:135" ht="12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</row>
    <row r="6" spans="1:135" s="2" customFormat="1" ht="15">
      <c r="A6" s="168" t="s">
        <v>12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</row>
    <row r="7" spans="1:135" ht="6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</row>
    <row r="8" spans="1:135" s="6" customFormat="1" ht="15">
      <c r="A8" s="162" t="s">
        <v>11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9" t="s">
        <v>164</v>
      </c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</row>
    <row r="9" spans="1:135" s="6" customFormat="1" ht="6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</row>
    <row r="10" spans="1:135" ht="9.7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</row>
    <row r="11" spans="1:135" s="2" customFormat="1" ht="15">
      <c r="A11" s="157" t="s">
        <v>192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</row>
    <row r="12" spans="1:135" ht="10.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</row>
    <row r="13" spans="1:135" s="3" customFormat="1" ht="23.25" customHeight="1">
      <c r="A13" s="166" t="s">
        <v>0</v>
      </c>
      <c r="B13" s="166"/>
      <c r="C13" s="166"/>
      <c r="D13" s="166"/>
      <c r="E13" s="166"/>
      <c r="F13" s="166" t="s">
        <v>7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4</v>
      </c>
      <c r="AF13" s="166"/>
      <c r="AG13" s="166"/>
      <c r="AH13" s="166"/>
      <c r="AI13" s="166"/>
      <c r="AJ13" s="166"/>
      <c r="AK13" s="166"/>
      <c r="AL13" s="166"/>
      <c r="AM13" s="166"/>
      <c r="AN13" s="166" t="s">
        <v>1</v>
      </c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 t="s">
        <v>6</v>
      </c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 t="s">
        <v>196</v>
      </c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 t="s">
        <v>197</v>
      </c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</row>
    <row r="14" spans="1:135" s="3" customFormat="1" ht="13.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 t="s">
        <v>3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 t="s">
        <v>2</v>
      </c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</row>
    <row r="15" spans="1:135" s="3" customFormat="1" ht="66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 t="s">
        <v>195</v>
      </c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 t="s">
        <v>194</v>
      </c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 t="s">
        <v>5</v>
      </c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</row>
    <row r="16" spans="1:135" s="4" customFormat="1" ht="12.75">
      <c r="A16" s="148">
        <v>1</v>
      </c>
      <c r="B16" s="148"/>
      <c r="C16" s="148"/>
      <c r="D16" s="148"/>
      <c r="E16" s="148"/>
      <c r="F16" s="148">
        <v>2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>
        <v>3</v>
      </c>
      <c r="AF16" s="148"/>
      <c r="AG16" s="148"/>
      <c r="AH16" s="148"/>
      <c r="AI16" s="148"/>
      <c r="AJ16" s="148"/>
      <c r="AK16" s="148"/>
      <c r="AL16" s="148"/>
      <c r="AM16" s="148"/>
      <c r="AN16" s="148">
        <v>4</v>
      </c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>
        <v>5</v>
      </c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>
        <v>6</v>
      </c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>
        <v>7</v>
      </c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>
        <v>8</v>
      </c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>
        <v>9</v>
      </c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>
        <v>10</v>
      </c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</row>
    <row r="17" spans="1:135" s="5" customFormat="1" ht="40.5" customHeight="1" hidden="1">
      <c r="A17" s="152"/>
      <c r="B17" s="152"/>
      <c r="C17" s="152"/>
      <c r="D17" s="152"/>
      <c r="E17" s="152"/>
      <c r="F17" s="166" t="s">
        <v>210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50"/>
      <c r="AF17" s="150"/>
      <c r="AG17" s="150"/>
      <c r="AH17" s="150"/>
      <c r="AI17" s="150"/>
      <c r="AJ17" s="150"/>
      <c r="AK17" s="150"/>
      <c r="AL17" s="150"/>
      <c r="AM17" s="150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>
        <f>AE17*(AN17+CY17)*12</f>
        <v>0</v>
      </c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</row>
    <row r="18" spans="1:135" s="5" customFormat="1" ht="24.75" customHeight="1" hidden="1">
      <c r="A18" s="152"/>
      <c r="B18" s="152"/>
      <c r="C18" s="152"/>
      <c r="D18" s="152"/>
      <c r="E18" s="152"/>
      <c r="F18" s="153" t="s">
        <v>190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0"/>
      <c r="AF18" s="150"/>
      <c r="AG18" s="150"/>
      <c r="AH18" s="150"/>
      <c r="AI18" s="150"/>
      <c r="AJ18" s="150"/>
      <c r="AK18" s="150"/>
      <c r="AL18" s="150"/>
      <c r="AM18" s="150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>
        <f>AE18*(AN18+CY18)*12</f>
        <v>0</v>
      </c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</row>
    <row r="19" spans="1:135" s="5" customFormat="1" ht="24" customHeight="1">
      <c r="A19" s="152"/>
      <c r="B19" s="152"/>
      <c r="C19" s="152"/>
      <c r="D19" s="152"/>
      <c r="E19" s="152"/>
      <c r="F19" s="153" t="s">
        <v>191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0">
        <v>11.73</v>
      </c>
      <c r="AF19" s="150"/>
      <c r="AG19" s="150"/>
      <c r="AH19" s="150"/>
      <c r="AI19" s="150"/>
      <c r="AJ19" s="150"/>
      <c r="AK19" s="150"/>
      <c r="AL19" s="150"/>
      <c r="AM19" s="150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>
        <v>819.5</v>
      </c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>
        <v>444.47</v>
      </c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>
        <v>24001.93</v>
      </c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</row>
    <row r="20" spans="1:135" s="5" customFormat="1" ht="15" customHeight="1">
      <c r="A20" s="152" t="s">
        <v>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0">
        <f>SUM(AE17:AE19)</f>
        <v>11.73</v>
      </c>
      <c r="AF20" s="150"/>
      <c r="AG20" s="150"/>
      <c r="AH20" s="150"/>
      <c r="AI20" s="150"/>
      <c r="AJ20" s="150"/>
      <c r="AK20" s="150"/>
      <c r="AL20" s="150"/>
      <c r="AM20" s="150"/>
      <c r="AN20" s="149">
        <f>SUM(AN17:AO19)</f>
        <v>0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 t="s">
        <v>9</v>
      </c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 t="s">
        <v>9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 t="s">
        <v>9</v>
      </c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 t="s">
        <v>9</v>
      </c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 t="s">
        <v>9</v>
      </c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49">
        <f>SUM(DO17:DO19)</f>
        <v>24001.93</v>
      </c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</row>
    <row r="21" spans="1:135" s="5" customFormat="1" ht="1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</row>
    <row r="22" spans="1:135" s="6" customFormat="1" ht="33" customHeight="1">
      <c r="A22" s="221" t="s">
        <v>211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</row>
    <row r="23" spans="1:135" s="2" customFormat="1" ht="10.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</row>
    <row r="24" spans="1:135" s="3" customFormat="1" ht="45" customHeight="1">
      <c r="A24" s="159" t="s">
        <v>0</v>
      </c>
      <c r="B24" s="160"/>
      <c r="C24" s="160"/>
      <c r="D24" s="160"/>
      <c r="E24" s="160"/>
      <c r="F24" s="159" t="s">
        <v>18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1"/>
      <c r="AD24" s="159" t="s">
        <v>15</v>
      </c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1"/>
      <c r="BC24" s="159" t="s">
        <v>76</v>
      </c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1"/>
      <c r="BS24" s="159" t="s">
        <v>16</v>
      </c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1"/>
      <c r="CI24" s="159" t="s">
        <v>17</v>
      </c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1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</row>
    <row r="25" spans="1:135" s="4" customFormat="1" ht="12.75" customHeight="1">
      <c r="A25" s="148">
        <v>1</v>
      </c>
      <c r="B25" s="148"/>
      <c r="C25" s="148"/>
      <c r="D25" s="148"/>
      <c r="E25" s="148"/>
      <c r="F25" s="148">
        <v>2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>
        <v>3</v>
      </c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>
        <v>4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>
        <v>5</v>
      </c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>
        <v>6</v>
      </c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</row>
    <row r="26" spans="1:135" s="5" customFormat="1" ht="15" customHeight="1">
      <c r="A26" s="152"/>
      <c r="B26" s="152"/>
      <c r="C26" s="152"/>
      <c r="D26" s="152"/>
      <c r="E26" s="152"/>
      <c r="F26" s="153" t="s">
        <v>267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49">
        <v>140000</v>
      </c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</row>
    <row r="27" spans="1:135" s="5" customFormat="1" ht="15" customHeight="1" hidden="1">
      <c r="A27" s="171"/>
      <c r="B27" s="172"/>
      <c r="C27" s="172"/>
      <c r="D27" s="172"/>
      <c r="E27" s="173"/>
      <c r="F27" s="145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7"/>
      <c r="AD27" s="215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7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7"/>
      <c r="BS27" s="215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7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</row>
    <row r="28" spans="1:135" s="5" customFormat="1" ht="15" customHeight="1" hidden="1">
      <c r="A28" s="152"/>
      <c r="B28" s="152"/>
      <c r="C28" s="152"/>
      <c r="D28" s="152"/>
      <c r="E28" s="152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49">
        <f>AD28*BC28*BS28</f>
        <v>0</v>
      </c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</row>
    <row r="29" spans="1:135" s="5" customFormat="1" ht="15" customHeight="1">
      <c r="A29" s="171" t="s">
        <v>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3"/>
      <c r="AD29" s="150" t="s">
        <v>9</v>
      </c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 t="s">
        <v>9</v>
      </c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 t="s">
        <v>9</v>
      </c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49">
        <f>SUM(CI26:CY28)</f>
        <v>140000</v>
      </c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</row>
    <row r="30" spans="1:135" s="2" customFormat="1" ht="12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</row>
    <row r="31" spans="1:135" s="6" customFormat="1" ht="15" hidden="1">
      <c r="A31" s="157" t="s">
        <v>198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</row>
    <row r="32" spans="1:135" s="2" customFormat="1" ht="10.5" customHeight="1" hidden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</row>
    <row r="33" spans="1:135" s="3" customFormat="1" ht="55.5" customHeight="1" hidden="1">
      <c r="A33" s="159" t="s">
        <v>0</v>
      </c>
      <c r="B33" s="160"/>
      <c r="C33" s="160"/>
      <c r="D33" s="160"/>
      <c r="E33" s="160"/>
      <c r="F33" s="159" t="s">
        <v>18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1"/>
      <c r="AD33" s="159" t="s">
        <v>19</v>
      </c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1"/>
      <c r="AY33" s="159" t="s">
        <v>20</v>
      </c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1"/>
      <c r="BQ33" s="159" t="s">
        <v>21</v>
      </c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1"/>
      <c r="CI33" s="159" t="s">
        <v>17</v>
      </c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1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</row>
    <row r="34" spans="1:135" s="4" customFormat="1" ht="12.75" hidden="1">
      <c r="A34" s="148">
        <v>1</v>
      </c>
      <c r="B34" s="148"/>
      <c r="C34" s="148"/>
      <c r="D34" s="148"/>
      <c r="E34" s="148"/>
      <c r="F34" s="148">
        <v>2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>
        <v>3</v>
      </c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>
        <v>4</v>
      </c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>
        <v>5</v>
      </c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>
        <v>6</v>
      </c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</row>
    <row r="35" spans="1:135" s="5" customFormat="1" ht="15" customHeight="1" hidden="1">
      <c r="A35" s="152"/>
      <c r="B35" s="152"/>
      <c r="C35" s="152"/>
      <c r="D35" s="152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49">
        <f>AD35*AY35*BQ35</f>
        <v>0</v>
      </c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</row>
    <row r="36" spans="1:135" s="5" customFormat="1" ht="15" customHeight="1" hidden="1">
      <c r="A36" s="152"/>
      <c r="B36" s="152"/>
      <c r="C36" s="152"/>
      <c r="D36" s="152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49">
        <f>AD36*AY36*BQ36</f>
        <v>0</v>
      </c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</row>
    <row r="37" spans="1:135" s="5" customFormat="1" ht="15" customHeight="1" hidden="1">
      <c r="A37" s="171" t="s">
        <v>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3"/>
      <c r="AD37" s="150" t="s">
        <v>9</v>
      </c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 t="s">
        <v>9</v>
      </c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 t="s">
        <v>9</v>
      </c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49">
        <f>SUM(CI35:CI36)</f>
        <v>0</v>
      </c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</row>
    <row r="38" spans="1:135" s="5" customFormat="1" ht="15" customHeight="1" hidden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</row>
    <row r="39" spans="1:135" s="6" customFormat="1" ht="41.25" customHeight="1">
      <c r="A39" s="175" t="s">
        <v>199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</row>
    <row r="40" spans="1:135" s="2" customFormat="1" ht="10.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</row>
    <row r="41" spans="1:135" s="2" customFormat="1" ht="55.5" customHeight="1">
      <c r="A41" s="159" t="s">
        <v>0</v>
      </c>
      <c r="B41" s="160"/>
      <c r="C41" s="160"/>
      <c r="D41" s="160"/>
      <c r="E41" s="160"/>
      <c r="F41" s="159" t="s">
        <v>72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1"/>
      <c r="BV41" s="159" t="s">
        <v>23</v>
      </c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1"/>
      <c r="CL41" s="159" t="s">
        <v>22</v>
      </c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1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</row>
    <row r="42" spans="1:135" ht="12.75">
      <c r="A42" s="148">
        <v>1</v>
      </c>
      <c r="B42" s="148"/>
      <c r="C42" s="148"/>
      <c r="D42" s="148"/>
      <c r="E42" s="148"/>
      <c r="F42" s="148">
        <v>2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>
        <v>3</v>
      </c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>
        <v>4</v>
      </c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</row>
    <row r="43" spans="1:135" s="2" customFormat="1" ht="15" customHeight="1">
      <c r="A43" s="152" t="s">
        <v>24</v>
      </c>
      <c r="B43" s="152"/>
      <c r="C43" s="152"/>
      <c r="D43" s="152"/>
      <c r="E43" s="152"/>
      <c r="F43" s="9"/>
      <c r="G43" s="176" t="s">
        <v>35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7"/>
      <c r="BV43" s="150" t="s">
        <v>9</v>
      </c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49">
        <f>CL44</f>
        <v>5280.4246</v>
      </c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</row>
    <row r="44" spans="1:135" ht="12.75">
      <c r="A44" s="180" t="s">
        <v>25</v>
      </c>
      <c r="B44" s="151"/>
      <c r="C44" s="151"/>
      <c r="D44" s="151"/>
      <c r="E44" s="151"/>
      <c r="F44" s="11"/>
      <c r="G44" s="183" t="s">
        <v>2</v>
      </c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4"/>
      <c r="BV44" s="185">
        <f>DO20</f>
        <v>24001.93</v>
      </c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7"/>
      <c r="CL44" s="185">
        <f>BV44*22%</f>
        <v>5280.4246</v>
      </c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2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</row>
    <row r="45" spans="1:135" ht="12.75">
      <c r="A45" s="181"/>
      <c r="B45" s="182"/>
      <c r="C45" s="182"/>
      <c r="D45" s="182"/>
      <c r="E45" s="182"/>
      <c r="F45" s="10"/>
      <c r="G45" s="196" t="s">
        <v>36</v>
      </c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7"/>
      <c r="BV45" s="188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90"/>
      <c r="CL45" s="193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5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</row>
    <row r="46" spans="1:135" ht="13.5" customHeight="1">
      <c r="A46" s="152" t="s">
        <v>26</v>
      </c>
      <c r="B46" s="152"/>
      <c r="C46" s="152"/>
      <c r="D46" s="152"/>
      <c r="E46" s="152"/>
      <c r="F46" s="9"/>
      <c r="G46" s="178" t="s">
        <v>37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9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</row>
    <row r="47" spans="1:135" ht="26.25" customHeight="1">
      <c r="A47" s="152" t="s">
        <v>27</v>
      </c>
      <c r="B47" s="152"/>
      <c r="C47" s="152"/>
      <c r="D47" s="152"/>
      <c r="E47" s="152"/>
      <c r="F47" s="9"/>
      <c r="G47" s="178" t="s">
        <v>38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9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</row>
    <row r="48" spans="1:135" ht="26.25" customHeight="1">
      <c r="A48" s="152" t="s">
        <v>28</v>
      </c>
      <c r="B48" s="152"/>
      <c r="C48" s="152"/>
      <c r="D48" s="152"/>
      <c r="E48" s="152"/>
      <c r="F48" s="9"/>
      <c r="G48" s="176" t="s">
        <v>39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7"/>
      <c r="BV48" s="150" t="s">
        <v>9</v>
      </c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49">
        <f>CL49+CL52</f>
        <v>744.05983</v>
      </c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</row>
    <row r="49" spans="1:135" ht="12.75">
      <c r="A49" s="180" t="s">
        <v>29</v>
      </c>
      <c r="B49" s="151"/>
      <c r="C49" s="151"/>
      <c r="D49" s="151"/>
      <c r="E49" s="151"/>
      <c r="F49" s="11"/>
      <c r="G49" s="183" t="s">
        <v>2</v>
      </c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4"/>
      <c r="BV49" s="185">
        <f>DO20</f>
        <v>24001.93</v>
      </c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7"/>
      <c r="CL49" s="185">
        <f>BV49*2.9%</f>
        <v>696.05597</v>
      </c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2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</row>
    <row r="50" spans="1:135" ht="25.5" customHeight="1">
      <c r="A50" s="181"/>
      <c r="B50" s="182"/>
      <c r="C50" s="182"/>
      <c r="D50" s="182"/>
      <c r="E50" s="182"/>
      <c r="F50" s="10"/>
      <c r="G50" s="196" t="s">
        <v>40</v>
      </c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7"/>
      <c r="BV50" s="188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90"/>
      <c r="CL50" s="193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5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</row>
    <row r="51" spans="1:135" ht="26.25" customHeight="1">
      <c r="A51" s="152" t="s">
        <v>30</v>
      </c>
      <c r="B51" s="152"/>
      <c r="C51" s="152"/>
      <c r="D51" s="152"/>
      <c r="E51" s="152"/>
      <c r="F51" s="9"/>
      <c r="G51" s="178" t="s">
        <v>41</v>
      </c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9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</row>
    <row r="52" spans="1:135" ht="27" customHeight="1">
      <c r="A52" s="152" t="s">
        <v>31</v>
      </c>
      <c r="B52" s="152"/>
      <c r="C52" s="152"/>
      <c r="D52" s="152"/>
      <c r="E52" s="152"/>
      <c r="F52" s="9"/>
      <c r="G52" s="178" t="s">
        <v>42</v>
      </c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9"/>
      <c r="BV52" s="149">
        <f>DO20</f>
        <v>24001.93</v>
      </c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49">
        <f>BV52*0.2%</f>
        <v>48.00386</v>
      </c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</row>
    <row r="53" spans="1:135" ht="27" customHeight="1">
      <c r="A53" s="152" t="s">
        <v>32</v>
      </c>
      <c r="B53" s="152"/>
      <c r="C53" s="152"/>
      <c r="D53" s="152"/>
      <c r="E53" s="152"/>
      <c r="F53" s="9"/>
      <c r="G53" s="178" t="s">
        <v>43</v>
      </c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9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</row>
    <row r="54" spans="1:135" ht="27" customHeight="1">
      <c r="A54" s="152" t="s">
        <v>33</v>
      </c>
      <c r="B54" s="152"/>
      <c r="C54" s="152"/>
      <c r="D54" s="152"/>
      <c r="E54" s="152"/>
      <c r="F54" s="9"/>
      <c r="G54" s="178" t="s">
        <v>43</v>
      </c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9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</row>
    <row r="55" spans="1:135" ht="26.25" customHeight="1">
      <c r="A55" s="152" t="s">
        <v>34</v>
      </c>
      <c r="B55" s="152"/>
      <c r="C55" s="152"/>
      <c r="D55" s="152"/>
      <c r="E55" s="152"/>
      <c r="F55" s="9"/>
      <c r="G55" s="176" t="s">
        <v>44</v>
      </c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7"/>
      <c r="BV55" s="149">
        <f>DO20</f>
        <v>24001.93</v>
      </c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49">
        <f>BV55*5.1%</f>
        <v>1224.09843</v>
      </c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</row>
    <row r="56" spans="1:135" ht="13.5" customHeight="1">
      <c r="A56" s="152"/>
      <c r="B56" s="152"/>
      <c r="C56" s="152"/>
      <c r="D56" s="152"/>
      <c r="E56" s="152"/>
      <c r="F56" s="201" t="s">
        <v>8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3"/>
      <c r="BV56" s="150" t="s">
        <v>9</v>
      </c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49">
        <f>CL43+CL48+CL55-0.01</f>
        <v>7248.57286</v>
      </c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</row>
    <row r="57" spans="1:135" s="8" customFormat="1" ht="48" customHeight="1">
      <c r="A57" s="198" t="s">
        <v>208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</row>
    <row r="58" spans="1:135" s="8" customFormat="1" ht="17.25" customHeight="1" hidden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</row>
    <row r="59" spans="1:135" s="6" customFormat="1" ht="14.25" hidden="1">
      <c r="A59" s="168" t="s">
        <v>45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</row>
    <row r="60" spans="1:135" s="2" customFormat="1" ht="6" customHeight="1" hidden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</row>
    <row r="61" spans="1:135" s="6" customFormat="1" ht="15" hidden="1">
      <c r="A61" s="226" t="s">
        <v>11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</row>
    <row r="62" spans="1:135" s="6" customFormat="1" ht="6" customHeight="1" hidden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</row>
    <row r="63" spans="1:135" s="2" customFormat="1" ht="10.5" customHeight="1" hidden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</row>
    <row r="64" spans="1:135" s="3" customFormat="1" ht="45" customHeight="1" hidden="1">
      <c r="A64" s="159" t="s">
        <v>0</v>
      </c>
      <c r="B64" s="160"/>
      <c r="C64" s="160"/>
      <c r="D64" s="160"/>
      <c r="E64" s="160"/>
      <c r="F64" s="161"/>
      <c r="G64" s="159" t="s">
        <v>48</v>
      </c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1"/>
      <c r="BC64" s="159" t="s">
        <v>49</v>
      </c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1"/>
      <c r="BS64" s="159" t="s">
        <v>50</v>
      </c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1"/>
      <c r="CI64" s="159" t="s">
        <v>47</v>
      </c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1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</row>
    <row r="65" spans="1:135" s="4" customFormat="1" ht="12.75" hidden="1">
      <c r="A65" s="148">
        <v>1</v>
      </c>
      <c r="B65" s="148"/>
      <c r="C65" s="148"/>
      <c r="D65" s="148"/>
      <c r="E65" s="148"/>
      <c r="F65" s="148"/>
      <c r="G65" s="148">
        <v>2</v>
      </c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>
        <v>3</v>
      </c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>
        <v>4</v>
      </c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>
        <v>5</v>
      </c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</row>
    <row r="66" spans="1:135" s="5" customFormat="1" ht="15" customHeight="1" hidden="1">
      <c r="A66" s="152"/>
      <c r="B66" s="152"/>
      <c r="C66" s="152"/>
      <c r="D66" s="152"/>
      <c r="E66" s="152"/>
      <c r="F66" s="152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</row>
    <row r="67" spans="1:135" s="5" customFormat="1" ht="15" customHeight="1" hidden="1">
      <c r="A67" s="152"/>
      <c r="B67" s="152"/>
      <c r="C67" s="152"/>
      <c r="D67" s="152"/>
      <c r="E67" s="152"/>
      <c r="F67" s="152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</row>
    <row r="68" spans="1:135" s="5" customFormat="1" ht="15" customHeight="1" hidden="1">
      <c r="A68" s="152"/>
      <c r="B68" s="152"/>
      <c r="C68" s="152"/>
      <c r="D68" s="152"/>
      <c r="E68" s="152"/>
      <c r="F68" s="152"/>
      <c r="G68" s="202" t="s">
        <v>8</v>
      </c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3"/>
      <c r="BC68" s="150" t="s">
        <v>9</v>
      </c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 t="s">
        <v>9</v>
      </c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49">
        <v>0</v>
      </c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</row>
    <row r="69" spans="1:135" ht="12" customHeight="1" hidden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</row>
    <row r="70" spans="1:135" s="6" customFormat="1" ht="14.25" hidden="1">
      <c r="A70" s="168" t="s">
        <v>51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</row>
    <row r="71" spans="1:135" s="2" customFormat="1" ht="6" customHeight="1" hidden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</row>
    <row r="72" spans="1:135" s="6" customFormat="1" ht="15" hidden="1">
      <c r="A72" s="162" t="s">
        <v>11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</row>
    <row r="73" spans="1:135" s="2" customFormat="1" ht="10.5" customHeight="1" hidden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</row>
    <row r="74" spans="1:135" s="3" customFormat="1" ht="55.5" customHeight="1" hidden="1">
      <c r="A74" s="159" t="s">
        <v>0</v>
      </c>
      <c r="B74" s="160"/>
      <c r="C74" s="160"/>
      <c r="D74" s="160"/>
      <c r="E74" s="160"/>
      <c r="F74" s="161"/>
      <c r="G74" s="159" t="s">
        <v>14</v>
      </c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1"/>
      <c r="BC74" s="159" t="s">
        <v>52</v>
      </c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1"/>
      <c r="BS74" s="159" t="s">
        <v>53</v>
      </c>
      <c r="BT74" s="160"/>
      <c r="BU74" s="160"/>
      <c r="BV74" s="160"/>
      <c r="BW74" s="160"/>
      <c r="BX74" s="160"/>
      <c r="BY74" s="160"/>
      <c r="BZ74" s="160"/>
      <c r="CA74" s="160"/>
      <c r="CB74" s="160"/>
      <c r="CC74" s="161"/>
      <c r="CD74" s="159" t="s">
        <v>77</v>
      </c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1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</row>
    <row r="75" spans="1:135" s="4" customFormat="1" ht="12.75" hidden="1">
      <c r="A75" s="148">
        <v>1</v>
      </c>
      <c r="B75" s="148"/>
      <c r="C75" s="148"/>
      <c r="D75" s="148"/>
      <c r="E75" s="148"/>
      <c r="F75" s="148"/>
      <c r="G75" s="148">
        <v>2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>
        <v>3</v>
      </c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>
        <v>4</v>
      </c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>
        <v>5</v>
      </c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</row>
    <row r="76" spans="1:135" s="5" customFormat="1" ht="15" customHeight="1" hidden="1">
      <c r="A76" s="152"/>
      <c r="B76" s="152"/>
      <c r="C76" s="152"/>
      <c r="D76" s="152"/>
      <c r="E76" s="152"/>
      <c r="F76" s="152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</row>
    <row r="77" spans="1:135" s="5" customFormat="1" ht="15" customHeight="1" hidden="1">
      <c r="A77" s="152"/>
      <c r="B77" s="152"/>
      <c r="C77" s="152"/>
      <c r="D77" s="152"/>
      <c r="E77" s="152"/>
      <c r="F77" s="152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</row>
    <row r="78" spans="1:135" s="5" customFormat="1" ht="15" customHeight="1" hidden="1">
      <c r="A78" s="152"/>
      <c r="B78" s="152"/>
      <c r="C78" s="152"/>
      <c r="D78" s="152"/>
      <c r="E78" s="152"/>
      <c r="F78" s="152"/>
      <c r="G78" s="202" t="s">
        <v>8</v>
      </c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3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 t="s">
        <v>9</v>
      </c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49">
        <v>0</v>
      </c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</row>
    <row r="79" spans="1:135" s="2" customFormat="1" ht="12" customHeight="1" hidden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</row>
    <row r="80" spans="1:135" s="6" customFormat="1" ht="14.25" hidden="1">
      <c r="A80" s="168" t="s">
        <v>54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</row>
    <row r="81" spans="1:135" s="2" customFormat="1" ht="6" customHeight="1" hidden="1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</row>
    <row r="82" spans="1:135" s="6" customFormat="1" ht="15" hidden="1">
      <c r="A82" s="162" t="s">
        <v>11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</row>
    <row r="83" spans="1:135" s="2" customFormat="1" ht="15" customHeight="1" hidden="1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</row>
    <row r="84" spans="1:135" s="3" customFormat="1" ht="45" customHeight="1" hidden="1">
      <c r="A84" s="159" t="s">
        <v>0</v>
      </c>
      <c r="B84" s="160"/>
      <c r="C84" s="160"/>
      <c r="D84" s="160"/>
      <c r="E84" s="160"/>
      <c r="F84" s="161"/>
      <c r="G84" s="159" t="s">
        <v>48</v>
      </c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1"/>
      <c r="BC84" s="159" t="s">
        <v>49</v>
      </c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1"/>
      <c r="BS84" s="159" t="s">
        <v>50</v>
      </c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1"/>
      <c r="CI84" s="159" t="s">
        <v>47</v>
      </c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1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</row>
    <row r="85" spans="1:135" s="4" customFormat="1" ht="12.75" hidden="1">
      <c r="A85" s="148">
        <v>1</v>
      </c>
      <c r="B85" s="148"/>
      <c r="C85" s="148"/>
      <c r="D85" s="148"/>
      <c r="E85" s="148"/>
      <c r="F85" s="148"/>
      <c r="G85" s="148">
        <v>2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>
        <v>3</v>
      </c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>
        <v>4</v>
      </c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>
        <v>5</v>
      </c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</row>
    <row r="86" spans="1:135" s="5" customFormat="1" ht="15" customHeight="1" hidden="1">
      <c r="A86" s="152"/>
      <c r="B86" s="152"/>
      <c r="C86" s="152"/>
      <c r="D86" s="152"/>
      <c r="E86" s="152"/>
      <c r="F86" s="152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</row>
    <row r="87" spans="1:135" s="5" customFormat="1" ht="15" customHeight="1" hidden="1">
      <c r="A87" s="152"/>
      <c r="B87" s="152"/>
      <c r="C87" s="152"/>
      <c r="D87" s="152"/>
      <c r="E87" s="152"/>
      <c r="F87" s="152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</row>
    <row r="88" spans="1:135" s="5" customFormat="1" ht="15" customHeight="1" hidden="1">
      <c r="A88" s="152"/>
      <c r="B88" s="152"/>
      <c r="C88" s="152"/>
      <c r="D88" s="152"/>
      <c r="E88" s="152"/>
      <c r="F88" s="152"/>
      <c r="G88" s="202" t="s">
        <v>8</v>
      </c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3"/>
      <c r="BC88" s="150" t="s">
        <v>9</v>
      </c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 t="s">
        <v>9</v>
      </c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49">
        <v>0</v>
      </c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</row>
    <row r="89" spans="1:135" s="2" customFormat="1" ht="12" customHeight="1" hidden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</row>
    <row r="90" spans="1:135" s="6" customFormat="1" ht="27" customHeight="1" hidden="1">
      <c r="A90" s="200" t="s">
        <v>207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</row>
    <row r="91" spans="1:135" s="2" customFormat="1" ht="6" customHeight="1" hidden="1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</row>
    <row r="92" spans="1:135" s="6" customFormat="1" ht="15" hidden="1">
      <c r="A92" s="162" t="s">
        <v>11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</row>
    <row r="93" spans="1:135" s="2" customFormat="1" ht="10.5" customHeight="1" hidden="1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</row>
    <row r="94" spans="1:135" s="3" customFormat="1" ht="45" customHeight="1" hidden="1">
      <c r="A94" s="159" t="s">
        <v>0</v>
      </c>
      <c r="B94" s="160"/>
      <c r="C94" s="160"/>
      <c r="D94" s="160"/>
      <c r="E94" s="160"/>
      <c r="F94" s="161"/>
      <c r="G94" s="159" t="s">
        <v>48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1"/>
      <c r="BC94" s="159" t="s">
        <v>49</v>
      </c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1"/>
      <c r="BS94" s="159" t="s">
        <v>50</v>
      </c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1"/>
      <c r="CI94" s="159" t="s">
        <v>47</v>
      </c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1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</row>
    <row r="95" spans="1:135" s="4" customFormat="1" ht="12.75" hidden="1">
      <c r="A95" s="148">
        <v>1</v>
      </c>
      <c r="B95" s="148"/>
      <c r="C95" s="148"/>
      <c r="D95" s="148"/>
      <c r="E95" s="148"/>
      <c r="F95" s="148"/>
      <c r="G95" s="148">
        <v>2</v>
      </c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>
        <v>3</v>
      </c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>
        <v>4</v>
      </c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>
        <v>5</v>
      </c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</row>
    <row r="96" spans="1:135" s="5" customFormat="1" ht="15" customHeight="1" hidden="1">
      <c r="A96" s="152"/>
      <c r="B96" s="152"/>
      <c r="C96" s="152"/>
      <c r="D96" s="152"/>
      <c r="E96" s="152"/>
      <c r="F96" s="152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</row>
    <row r="97" spans="1:135" s="5" customFormat="1" ht="15" customHeight="1" hidden="1">
      <c r="A97" s="152"/>
      <c r="B97" s="152"/>
      <c r="C97" s="152"/>
      <c r="D97" s="152"/>
      <c r="E97" s="152"/>
      <c r="F97" s="152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</row>
    <row r="98" spans="1:135" s="5" customFormat="1" ht="15" customHeight="1" hidden="1">
      <c r="A98" s="152"/>
      <c r="B98" s="152"/>
      <c r="C98" s="152"/>
      <c r="D98" s="152"/>
      <c r="E98" s="152"/>
      <c r="F98" s="152"/>
      <c r="G98" s="202" t="s">
        <v>8</v>
      </c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3"/>
      <c r="BC98" s="150" t="s">
        <v>9</v>
      </c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 t="s">
        <v>9</v>
      </c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</row>
    <row r="99" spans="1:135" s="5" customFormat="1" ht="15" customHeight="1" hidden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</row>
    <row r="100" spans="1:135" s="6" customFormat="1" ht="14.25">
      <c r="A100" s="168" t="s">
        <v>55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</row>
    <row r="101" spans="1:135" s="2" customFormat="1" ht="6" customHeight="1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</row>
    <row r="102" spans="1:135" s="6" customFormat="1" ht="15">
      <c r="A102" s="162" t="s">
        <v>11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5" t="s">
        <v>165</v>
      </c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</row>
    <row r="103" spans="1:135" s="2" customFormat="1" ht="10.5" customHeight="1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</row>
    <row r="104" spans="1:135" s="6" customFormat="1" ht="15" hidden="1">
      <c r="A104" s="157" t="s">
        <v>200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</row>
    <row r="105" spans="1:135" s="2" customFormat="1" ht="10.5" customHeight="1" hidden="1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</row>
    <row r="106" spans="1:135" s="3" customFormat="1" ht="45" customHeight="1" hidden="1">
      <c r="A106" s="145" t="s">
        <v>0</v>
      </c>
      <c r="B106" s="146"/>
      <c r="C106" s="146"/>
      <c r="D106" s="146"/>
      <c r="E106" s="146"/>
      <c r="F106" s="147"/>
      <c r="G106" s="145" t="s">
        <v>14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7"/>
      <c r="AO106" s="145" t="s">
        <v>57</v>
      </c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7"/>
      <c r="BE106" s="145" t="s">
        <v>58</v>
      </c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7"/>
      <c r="BU106" s="145" t="s">
        <v>59</v>
      </c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7"/>
      <c r="CK106" s="145" t="s">
        <v>17</v>
      </c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</row>
    <row r="107" spans="1:135" s="4" customFormat="1" ht="12.75" hidden="1">
      <c r="A107" s="148">
        <v>1</v>
      </c>
      <c r="B107" s="148"/>
      <c r="C107" s="148"/>
      <c r="D107" s="148"/>
      <c r="E107" s="148"/>
      <c r="F107" s="148"/>
      <c r="G107" s="148">
        <v>2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>
        <v>3</v>
      </c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>
        <v>4</v>
      </c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>
        <v>5</v>
      </c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>
        <v>6</v>
      </c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</row>
    <row r="108" spans="1:135" s="5" customFormat="1" ht="15" customHeight="1" hidden="1">
      <c r="A108" s="152"/>
      <c r="B108" s="152"/>
      <c r="C108" s="152"/>
      <c r="D108" s="152"/>
      <c r="E108" s="152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</row>
    <row r="109" spans="1:135" s="5" customFormat="1" ht="15" customHeight="1" hidden="1">
      <c r="A109" s="152"/>
      <c r="B109" s="152"/>
      <c r="C109" s="152"/>
      <c r="D109" s="152"/>
      <c r="E109" s="152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</row>
    <row r="110" spans="1:135" s="5" customFormat="1" ht="15" customHeight="1" hidden="1">
      <c r="A110" s="152"/>
      <c r="B110" s="152"/>
      <c r="C110" s="152"/>
      <c r="D110" s="152"/>
      <c r="E110" s="152"/>
      <c r="F110" s="152"/>
      <c r="G110" s="211" t="s">
        <v>56</v>
      </c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3"/>
      <c r="AO110" s="150" t="s">
        <v>9</v>
      </c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 t="s">
        <v>9</v>
      </c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 t="s">
        <v>9</v>
      </c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</row>
    <row r="111" spans="1:135" s="5" customFormat="1" ht="11.25" customHeight="1" hidden="1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</row>
    <row r="112" spans="1:135" s="6" customFormat="1" ht="15" hidden="1">
      <c r="A112" s="157" t="s">
        <v>201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</row>
    <row r="113" spans="1:135" s="2" customFormat="1" ht="10.5" customHeight="1" hidden="1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</row>
    <row r="114" spans="1:135" s="3" customFormat="1" ht="45" customHeight="1" hidden="1">
      <c r="A114" s="159" t="s">
        <v>0</v>
      </c>
      <c r="B114" s="160"/>
      <c r="C114" s="160"/>
      <c r="D114" s="160"/>
      <c r="E114" s="160"/>
      <c r="F114" s="161"/>
      <c r="G114" s="159" t="s">
        <v>14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1"/>
      <c r="BC114" s="159" t="s">
        <v>60</v>
      </c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1"/>
      <c r="BS114" s="159" t="s">
        <v>61</v>
      </c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1"/>
      <c r="CI114" s="159" t="s">
        <v>46</v>
      </c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1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</row>
    <row r="115" spans="1:135" s="4" customFormat="1" ht="12.75" hidden="1">
      <c r="A115" s="148">
        <v>1</v>
      </c>
      <c r="B115" s="148"/>
      <c r="C115" s="148"/>
      <c r="D115" s="148"/>
      <c r="E115" s="148"/>
      <c r="F115" s="148"/>
      <c r="G115" s="148">
        <v>2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>
        <v>3</v>
      </c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>
        <v>4</v>
      </c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>
        <v>5</v>
      </c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</row>
    <row r="116" spans="1:135" s="5" customFormat="1" ht="15" customHeight="1" hidden="1">
      <c r="A116" s="152"/>
      <c r="B116" s="152"/>
      <c r="C116" s="152"/>
      <c r="D116" s="152"/>
      <c r="E116" s="152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</row>
    <row r="117" spans="1:135" s="5" customFormat="1" ht="15" customHeight="1" hidden="1">
      <c r="A117" s="152"/>
      <c r="B117" s="152"/>
      <c r="C117" s="152"/>
      <c r="D117" s="152"/>
      <c r="E117" s="152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</row>
    <row r="118" spans="1:135" s="5" customFormat="1" ht="15" customHeight="1" hidden="1">
      <c r="A118" s="152"/>
      <c r="B118" s="152"/>
      <c r="C118" s="152"/>
      <c r="D118" s="152"/>
      <c r="E118" s="152"/>
      <c r="F118" s="152"/>
      <c r="G118" s="202" t="s">
        <v>8</v>
      </c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3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  <c r="CZ118" s="150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</row>
    <row r="119" spans="1:135" s="5" customFormat="1" ht="12.75" customHeight="1" hidden="1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</row>
    <row r="120" spans="1:135" s="6" customFormat="1" ht="15" hidden="1">
      <c r="A120" s="157" t="s">
        <v>202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</row>
    <row r="121" spans="1:135" s="2" customFormat="1" ht="10.5" customHeight="1" hidden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</row>
    <row r="122" spans="1:135" s="3" customFormat="1" ht="45" customHeight="1" hidden="1">
      <c r="A122" s="145" t="s">
        <v>0</v>
      </c>
      <c r="B122" s="146"/>
      <c r="C122" s="146"/>
      <c r="D122" s="146"/>
      <c r="E122" s="146"/>
      <c r="F122" s="147"/>
      <c r="G122" s="145" t="s">
        <v>48</v>
      </c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7"/>
      <c r="AO122" s="145" t="s">
        <v>62</v>
      </c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7"/>
      <c r="BE122" s="145" t="s">
        <v>63</v>
      </c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7"/>
      <c r="BU122" s="145" t="s">
        <v>64</v>
      </c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7"/>
      <c r="CK122" s="145" t="s">
        <v>65</v>
      </c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6"/>
      <c r="CX122" s="146"/>
      <c r="CY122" s="146"/>
      <c r="CZ122" s="14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</row>
    <row r="123" spans="1:135" s="4" customFormat="1" ht="12.75" hidden="1">
      <c r="A123" s="148">
        <v>1</v>
      </c>
      <c r="B123" s="148"/>
      <c r="C123" s="148"/>
      <c r="D123" s="148"/>
      <c r="E123" s="148"/>
      <c r="F123" s="148"/>
      <c r="G123" s="148">
        <v>2</v>
      </c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>
        <v>4</v>
      </c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>
        <v>5</v>
      </c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>
        <v>6</v>
      </c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>
        <v>6</v>
      </c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</row>
    <row r="124" spans="1:135" s="5" customFormat="1" ht="15" customHeight="1" hidden="1">
      <c r="A124" s="152"/>
      <c r="B124" s="152"/>
      <c r="C124" s="152"/>
      <c r="D124" s="152"/>
      <c r="E124" s="152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</row>
    <row r="125" spans="1:135" s="5" customFormat="1" ht="15" customHeight="1" hidden="1">
      <c r="A125" s="152"/>
      <c r="B125" s="152"/>
      <c r="C125" s="152"/>
      <c r="D125" s="152"/>
      <c r="E125" s="152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</row>
    <row r="126" spans="1:135" s="5" customFormat="1" ht="15" customHeight="1" hidden="1">
      <c r="A126" s="152"/>
      <c r="B126" s="152"/>
      <c r="C126" s="152"/>
      <c r="D126" s="152"/>
      <c r="E126" s="152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</row>
    <row r="127" spans="1:135" s="5" customFormat="1" ht="15" customHeight="1" hidden="1">
      <c r="A127" s="152"/>
      <c r="B127" s="152"/>
      <c r="C127" s="152"/>
      <c r="D127" s="152"/>
      <c r="E127" s="152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</row>
    <row r="128" spans="1:135" s="5" customFormat="1" ht="15" customHeight="1" hidden="1">
      <c r="A128" s="152"/>
      <c r="B128" s="152"/>
      <c r="C128" s="152"/>
      <c r="D128" s="152"/>
      <c r="E128" s="152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  <c r="CZ128" s="150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</row>
    <row r="129" spans="1:135" s="5" customFormat="1" ht="15" customHeight="1" hidden="1">
      <c r="A129" s="152"/>
      <c r="B129" s="152"/>
      <c r="C129" s="152"/>
      <c r="D129" s="152"/>
      <c r="E129" s="152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50"/>
      <c r="CV129" s="150"/>
      <c r="CW129" s="150"/>
      <c r="CX129" s="150"/>
      <c r="CY129" s="150"/>
      <c r="CZ129" s="150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</row>
    <row r="130" spans="1:135" s="5" customFormat="1" ht="15" customHeight="1" hidden="1">
      <c r="A130" s="152"/>
      <c r="B130" s="152"/>
      <c r="C130" s="152"/>
      <c r="D130" s="152"/>
      <c r="E130" s="152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</row>
    <row r="131" spans="1:135" s="5" customFormat="1" ht="15" customHeight="1" hidden="1">
      <c r="A131" s="152"/>
      <c r="B131" s="152"/>
      <c r="C131" s="152"/>
      <c r="D131" s="152"/>
      <c r="E131" s="152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0"/>
      <c r="CN131" s="150"/>
      <c r="CO131" s="150"/>
      <c r="CP131" s="150"/>
      <c r="CQ131" s="150"/>
      <c r="CR131" s="150"/>
      <c r="CS131" s="150"/>
      <c r="CT131" s="150"/>
      <c r="CU131" s="150"/>
      <c r="CV131" s="150"/>
      <c r="CW131" s="150"/>
      <c r="CX131" s="150"/>
      <c r="CY131" s="150"/>
      <c r="CZ131" s="150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</row>
    <row r="132" spans="1:135" s="5" customFormat="1" ht="15" customHeight="1" hidden="1">
      <c r="A132" s="152"/>
      <c r="B132" s="152"/>
      <c r="C132" s="152"/>
      <c r="D132" s="152"/>
      <c r="E132" s="152"/>
      <c r="F132" s="152"/>
      <c r="G132" s="201" t="s">
        <v>8</v>
      </c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3"/>
      <c r="AO132" s="150" t="s">
        <v>9</v>
      </c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 t="s">
        <v>9</v>
      </c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 t="s">
        <v>9</v>
      </c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0"/>
      <c r="CN132" s="150"/>
      <c r="CO132" s="150"/>
      <c r="CP132" s="150"/>
      <c r="CQ132" s="150"/>
      <c r="CR132" s="150"/>
      <c r="CS132" s="150"/>
      <c r="CT132" s="150"/>
      <c r="CU132" s="150"/>
      <c r="CV132" s="150"/>
      <c r="CW132" s="150"/>
      <c r="CX132" s="150"/>
      <c r="CY132" s="150"/>
      <c r="CZ132" s="150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</row>
    <row r="133" spans="1:135" s="2" customFormat="1" ht="12" customHeight="1" hidden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</row>
    <row r="134" spans="1:135" s="6" customFormat="1" ht="15" hidden="1">
      <c r="A134" s="157" t="s">
        <v>203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</row>
    <row r="135" spans="1:135" s="2" customFormat="1" ht="10.5" customHeight="1" hidden="1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</row>
    <row r="136" spans="1:135" s="3" customFormat="1" ht="45" customHeight="1" hidden="1">
      <c r="A136" s="159" t="s">
        <v>0</v>
      </c>
      <c r="B136" s="160"/>
      <c r="C136" s="160"/>
      <c r="D136" s="160"/>
      <c r="E136" s="160"/>
      <c r="F136" s="161"/>
      <c r="G136" s="159" t="s">
        <v>48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1"/>
      <c r="BC136" s="159" t="s">
        <v>66</v>
      </c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1"/>
      <c r="BS136" s="159" t="s">
        <v>68</v>
      </c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1"/>
      <c r="CI136" s="159" t="s">
        <v>67</v>
      </c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1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</row>
    <row r="137" spans="1:135" s="4" customFormat="1" ht="12.75" hidden="1">
      <c r="A137" s="148">
        <v>1</v>
      </c>
      <c r="B137" s="148"/>
      <c r="C137" s="148"/>
      <c r="D137" s="148"/>
      <c r="E137" s="148"/>
      <c r="F137" s="148"/>
      <c r="G137" s="148">
        <v>2</v>
      </c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>
        <v>4</v>
      </c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>
        <v>5</v>
      </c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>
        <v>6</v>
      </c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</row>
    <row r="138" spans="1:135" s="5" customFormat="1" ht="15" customHeight="1" hidden="1">
      <c r="A138" s="152"/>
      <c r="B138" s="152"/>
      <c r="C138" s="152"/>
      <c r="D138" s="152"/>
      <c r="E138" s="152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</row>
    <row r="139" spans="1:135" s="5" customFormat="1" ht="15" customHeight="1" hidden="1">
      <c r="A139" s="152"/>
      <c r="B139" s="152"/>
      <c r="C139" s="152"/>
      <c r="D139" s="152"/>
      <c r="E139" s="152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</row>
    <row r="140" spans="1:135" s="5" customFormat="1" ht="15" customHeight="1" hidden="1">
      <c r="A140" s="152"/>
      <c r="B140" s="152"/>
      <c r="C140" s="152"/>
      <c r="D140" s="152"/>
      <c r="E140" s="152"/>
      <c r="F140" s="152"/>
      <c r="G140" s="202" t="s">
        <v>8</v>
      </c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3"/>
      <c r="BC140" s="150" t="s">
        <v>9</v>
      </c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 t="s">
        <v>9</v>
      </c>
      <c r="BT140" s="150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0"/>
      <c r="CI140" s="150" t="s">
        <v>9</v>
      </c>
      <c r="CJ140" s="150"/>
      <c r="CK140" s="150"/>
      <c r="CL140" s="150"/>
      <c r="CM140" s="150"/>
      <c r="CN140" s="150"/>
      <c r="CO140" s="150"/>
      <c r="CP140" s="150"/>
      <c r="CQ140" s="150"/>
      <c r="CR140" s="150"/>
      <c r="CS140" s="150"/>
      <c r="CT140" s="150"/>
      <c r="CU140" s="150"/>
      <c r="CV140" s="150"/>
      <c r="CW140" s="150"/>
      <c r="CX140" s="150"/>
      <c r="CY140" s="150"/>
      <c r="CZ140" s="150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</row>
    <row r="141" spans="1:135" s="5" customFormat="1" ht="15" customHeight="1" hidden="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</row>
    <row r="142" spans="1:135" s="6" customFormat="1" ht="15" hidden="1">
      <c r="A142" s="157" t="s">
        <v>204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</row>
    <row r="143" spans="1:135" s="2" customFormat="1" ht="10.5" customHeight="1" hidden="1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</row>
    <row r="144" spans="1:135" s="3" customFormat="1" ht="45" customHeight="1" hidden="1">
      <c r="A144" s="159" t="s">
        <v>0</v>
      </c>
      <c r="B144" s="160"/>
      <c r="C144" s="160"/>
      <c r="D144" s="160"/>
      <c r="E144" s="160"/>
      <c r="F144" s="161"/>
      <c r="G144" s="159" t="s">
        <v>14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1"/>
      <c r="BC144" s="159" t="s">
        <v>69</v>
      </c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1"/>
      <c r="BS144" s="159" t="s">
        <v>70</v>
      </c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1"/>
      <c r="CI144" s="159" t="s">
        <v>71</v>
      </c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1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</row>
    <row r="145" spans="1:135" s="4" customFormat="1" ht="12.75" hidden="1">
      <c r="A145" s="148">
        <v>1</v>
      </c>
      <c r="B145" s="148"/>
      <c r="C145" s="148"/>
      <c r="D145" s="148"/>
      <c r="E145" s="148"/>
      <c r="F145" s="148"/>
      <c r="G145" s="148">
        <v>2</v>
      </c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>
        <v>3</v>
      </c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>
        <v>4</v>
      </c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>
        <v>5</v>
      </c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</row>
    <row r="146" spans="1:135" s="4" customFormat="1" ht="12.75" hidden="1">
      <c r="A146" s="152"/>
      <c r="B146" s="152"/>
      <c r="C146" s="152"/>
      <c r="D146" s="152"/>
      <c r="E146" s="152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0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</row>
    <row r="147" spans="1:135" s="4" customFormat="1" ht="12.75" hidden="1">
      <c r="A147" s="152"/>
      <c r="B147" s="152"/>
      <c r="C147" s="152"/>
      <c r="D147" s="152"/>
      <c r="E147" s="152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</row>
    <row r="148" spans="1:135" s="4" customFormat="1" ht="12.75" hidden="1">
      <c r="A148" s="152"/>
      <c r="B148" s="152"/>
      <c r="C148" s="152"/>
      <c r="D148" s="152"/>
      <c r="E148" s="152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</row>
    <row r="149" spans="1:135" s="4" customFormat="1" ht="12.75" hidden="1">
      <c r="A149" s="152"/>
      <c r="B149" s="152"/>
      <c r="C149" s="152"/>
      <c r="D149" s="152"/>
      <c r="E149" s="152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</row>
    <row r="150" spans="1:135" s="5" customFormat="1" ht="15" customHeight="1" hidden="1">
      <c r="A150" s="152"/>
      <c r="B150" s="152"/>
      <c r="C150" s="152"/>
      <c r="D150" s="152"/>
      <c r="E150" s="152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0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</row>
    <row r="151" spans="1:135" s="5" customFormat="1" ht="15" customHeight="1" hidden="1">
      <c r="A151" s="152"/>
      <c r="B151" s="152"/>
      <c r="C151" s="152"/>
      <c r="D151" s="152"/>
      <c r="E151" s="152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</row>
    <row r="152" spans="1:135" s="5" customFormat="1" ht="15" customHeight="1" hidden="1">
      <c r="A152" s="152"/>
      <c r="B152" s="152"/>
      <c r="C152" s="152"/>
      <c r="D152" s="152"/>
      <c r="E152" s="152"/>
      <c r="F152" s="152"/>
      <c r="G152" s="202" t="s">
        <v>8</v>
      </c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3"/>
      <c r="BC152" s="150" t="s">
        <v>9</v>
      </c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 t="s">
        <v>9</v>
      </c>
      <c r="BT152" s="150"/>
      <c r="BU152" s="150"/>
      <c r="BV152" s="150"/>
      <c r="BW152" s="150"/>
      <c r="BX152" s="150"/>
      <c r="BY152" s="150"/>
      <c r="BZ152" s="150"/>
      <c r="CA152" s="150"/>
      <c r="CB152" s="150"/>
      <c r="CC152" s="150"/>
      <c r="CD152" s="150"/>
      <c r="CE152" s="150"/>
      <c r="CF152" s="150"/>
      <c r="CG152" s="150"/>
      <c r="CH152" s="150"/>
      <c r="CI152" s="150">
        <f>SUM(CI146:CI151)</f>
        <v>0</v>
      </c>
      <c r="CJ152" s="150"/>
      <c r="CK152" s="150"/>
      <c r="CL152" s="150"/>
      <c r="CM152" s="150"/>
      <c r="CN152" s="150"/>
      <c r="CO152" s="150"/>
      <c r="CP152" s="150"/>
      <c r="CQ152" s="150"/>
      <c r="CR152" s="150"/>
      <c r="CS152" s="150"/>
      <c r="CT152" s="150"/>
      <c r="CU152" s="150"/>
      <c r="CV152" s="150"/>
      <c r="CW152" s="150"/>
      <c r="CX152" s="150"/>
      <c r="CY152" s="150"/>
      <c r="CZ152" s="150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</row>
    <row r="153" spans="1:135" s="5" customFormat="1" ht="15" customHeight="1" hidden="1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  <c r="CU153" s="151"/>
      <c r="CV153" s="151"/>
      <c r="CW153" s="151"/>
      <c r="CX153" s="151"/>
      <c r="CY153" s="151"/>
      <c r="CZ153" s="151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</row>
    <row r="154" spans="1:135" s="6" customFormat="1" ht="15">
      <c r="A154" s="157" t="s">
        <v>205</v>
      </c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</row>
    <row r="155" spans="1:135" s="2" customFormat="1" ht="10.5" customHeight="1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</row>
    <row r="156" spans="1:135" s="2" customFormat="1" ht="30" customHeight="1">
      <c r="A156" s="159" t="s">
        <v>0</v>
      </c>
      <c r="B156" s="160"/>
      <c r="C156" s="160"/>
      <c r="D156" s="160"/>
      <c r="E156" s="160"/>
      <c r="F156" s="161"/>
      <c r="G156" s="159" t="s">
        <v>14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1"/>
      <c r="BS156" s="159" t="s">
        <v>73</v>
      </c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1"/>
      <c r="CI156" s="159" t="s">
        <v>74</v>
      </c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1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</row>
    <row r="157" spans="1:135" ht="12.75">
      <c r="A157" s="148">
        <v>1</v>
      </c>
      <c r="B157" s="148"/>
      <c r="C157" s="148"/>
      <c r="D157" s="148"/>
      <c r="E157" s="148"/>
      <c r="F157" s="148"/>
      <c r="G157" s="148">
        <v>2</v>
      </c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>
        <v>3</v>
      </c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>
        <v>4</v>
      </c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</row>
    <row r="158" spans="1:135" ht="12.75" customHeight="1">
      <c r="A158" s="152" t="s">
        <v>24</v>
      </c>
      <c r="B158" s="152"/>
      <c r="C158" s="152"/>
      <c r="D158" s="152"/>
      <c r="E158" s="152"/>
      <c r="F158" s="152"/>
      <c r="G158" s="210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7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</row>
    <row r="159" spans="1:135" ht="12.75" hidden="1">
      <c r="A159" s="152"/>
      <c r="B159" s="152"/>
      <c r="C159" s="152"/>
      <c r="D159" s="152"/>
      <c r="E159" s="152"/>
      <c r="F159" s="152"/>
      <c r="G159" s="210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7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</row>
    <row r="160" spans="1:135" ht="12.75" hidden="1">
      <c r="A160" s="152"/>
      <c r="B160" s="152"/>
      <c r="C160" s="152"/>
      <c r="D160" s="152"/>
      <c r="E160" s="152"/>
      <c r="F160" s="152"/>
      <c r="G160" s="210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  <c r="BQ160" s="176"/>
      <c r="BR160" s="177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</row>
    <row r="161" spans="1:135" ht="12.75" hidden="1">
      <c r="A161" s="152"/>
      <c r="B161" s="152"/>
      <c r="C161" s="152"/>
      <c r="D161" s="152"/>
      <c r="E161" s="152"/>
      <c r="F161" s="152"/>
      <c r="G161" s="210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7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</row>
    <row r="162" spans="1:135" ht="12.75" hidden="1">
      <c r="A162" s="152"/>
      <c r="B162" s="152"/>
      <c r="C162" s="152"/>
      <c r="D162" s="152"/>
      <c r="E162" s="152"/>
      <c r="F162" s="152"/>
      <c r="G162" s="210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7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</row>
    <row r="163" spans="1:135" ht="12.75" hidden="1">
      <c r="A163" s="152"/>
      <c r="B163" s="152"/>
      <c r="C163" s="152"/>
      <c r="D163" s="152"/>
      <c r="E163" s="152"/>
      <c r="F163" s="152"/>
      <c r="G163" s="210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7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</row>
    <row r="164" spans="1:135" ht="12.75" hidden="1">
      <c r="A164" s="152"/>
      <c r="B164" s="152"/>
      <c r="C164" s="152"/>
      <c r="D164" s="152"/>
      <c r="E164" s="152"/>
      <c r="F164" s="152"/>
      <c r="G164" s="210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7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</row>
    <row r="165" spans="1:135" ht="12.75" hidden="1">
      <c r="A165" s="152"/>
      <c r="B165" s="152"/>
      <c r="C165" s="152"/>
      <c r="D165" s="152"/>
      <c r="E165" s="152"/>
      <c r="F165" s="152"/>
      <c r="G165" s="210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  <c r="BQ165" s="176"/>
      <c r="BR165" s="177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</row>
    <row r="166" spans="1:135" s="2" customFormat="1" ht="15" customHeight="1" hidden="1">
      <c r="A166" s="152"/>
      <c r="B166" s="152"/>
      <c r="C166" s="152"/>
      <c r="D166" s="152"/>
      <c r="E166" s="152"/>
      <c r="F166" s="152"/>
      <c r="G166" s="210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7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</row>
    <row r="167" spans="1:135" s="2" customFormat="1" ht="15" customHeight="1" hidden="1">
      <c r="A167" s="152"/>
      <c r="B167" s="152"/>
      <c r="C167" s="152"/>
      <c r="D167" s="152"/>
      <c r="E167" s="152"/>
      <c r="F167" s="152"/>
      <c r="G167" s="210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  <c r="BQ167" s="176"/>
      <c r="BR167" s="177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</row>
    <row r="168" spans="1:135" s="2" customFormat="1" ht="15" customHeight="1">
      <c r="A168" s="152"/>
      <c r="B168" s="152"/>
      <c r="C168" s="152"/>
      <c r="D168" s="152"/>
      <c r="E168" s="152"/>
      <c r="F168" s="152"/>
      <c r="G168" s="218" t="s">
        <v>8</v>
      </c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19"/>
      <c r="BH168" s="219"/>
      <c r="BI168" s="219"/>
      <c r="BJ168" s="219"/>
      <c r="BK168" s="219"/>
      <c r="BL168" s="219"/>
      <c r="BM168" s="219"/>
      <c r="BN168" s="219"/>
      <c r="BO168" s="219"/>
      <c r="BP168" s="219"/>
      <c r="BQ168" s="219"/>
      <c r="BR168" s="220"/>
      <c r="BS168" s="150" t="s">
        <v>9</v>
      </c>
      <c r="BT168" s="150"/>
      <c r="BU168" s="150"/>
      <c r="BV168" s="150"/>
      <c r="BW168" s="150"/>
      <c r="BX168" s="150"/>
      <c r="BY168" s="150"/>
      <c r="BZ168" s="150"/>
      <c r="CA168" s="150"/>
      <c r="CB168" s="150"/>
      <c r="CC168" s="150"/>
      <c r="CD168" s="150"/>
      <c r="CE168" s="150"/>
      <c r="CF168" s="150"/>
      <c r="CG168" s="150"/>
      <c r="CH168" s="150"/>
      <c r="CI168" s="149">
        <f>SUM(CI158:CI167)</f>
        <v>0</v>
      </c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</row>
    <row r="169" spans="1:135" s="2" customFormat="1" ht="12.75" customHeight="1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151"/>
      <c r="CI169" s="151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</row>
    <row r="170" spans="1:135" s="2" customFormat="1" ht="29.25" customHeight="1">
      <c r="A170" s="221" t="s">
        <v>206</v>
      </c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</row>
    <row r="171" spans="1:135" s="2" customFormat="1" ht="12" customHeight="1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</row>
    <row r="172" spans="1:135" s="2" customFormat="1" ht="30" customHeight="1">
      <c r="A172" s="159" t="s">
        <v>0</v>
      </c>
      <c r="B172" s="160"/>
      <c r="C172" s="160"/>
      <c r="D172" s="160"/>
      <c r="E172" s="160"/>
      <c r="F172" s="161"/>
      <c r="G172" s="159" t="s">
        <v>14</v>
      </c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1"/>
      <c r="BC172" s="159" t="s">
        <v>66</v>
      </c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1"/>
      <c r="BS172" s="159" t="s">
        <v>75</v>
      </c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1"/>
      <c r="CI172" s="159" t="s">
        <v>46</v>
      </c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1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</row>
    <row r="173" spans="1:135" s="2" customFormat="1" ht="15" customHeight="1">
      <c r="A173" s="148">
        <v>1</v>
      </c>
      <c r="B173" s="148"/>
      <c r="C173" s="148"/>
      <c r="D173" s="148"/>
      <c r="E173" s="148"/>
      <c r="F173" s="148"/>
      <c r="G173" s="148">
        <v>2</v>
      </c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>
        <v>3</v>
      </c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>
        <v>4</v>
      </c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>
        <v>5</v>
      </c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</row>
    <row r="174" spans="1:135" s="2" customFormat="1" ht="15" customHeight="1">
      <c r="A174" s="152"/>
      <c r="B174" s="152"/>
      <c r="C174" s="152"/>
      <c r="D174" s="152"/>
      <c r="E174" s="152"/>
      <c r="F174" s="152"/>
      <c r="G174" s="153" t="s">
        <v>265</v>
      </c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>
        <v>20651.16</v>
      </c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</row>
    <row r="175" spans="1:135" s="2" customFormat="1" ht="15" customHeight="1" hidden="1">
      <c r="A175" s="152"/>
      <c r="B175" s="152"/>
      <c r="C175" s="152"/>
      <c r="D175" s="152"/>
      <c r="E175" s="152"/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</row>
    <row r="176" spans="1:135" s="2" customFormat="1" ht="15" customHeight="1" hidden="1">
      <c r="A176" s="152"/>
      <c r="B176" s="152"/>
      <c r="C176" s="152"/>
      <c r="D176" s="152"/>
      <c r="E176" s="152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</row>
    <row r="177" spans="1:135" s="2" customFormat="1" ht="15" customHeight="1" hidden="1">
      <c r="A177" s="152"/>
      <c r="B177" s="152"/>
      <c r="C177" s="152"/>
      <c r="D177" s="152"/>
      <c r="E177" s="152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</row>
    <row r="178" spans="1:135" s="2" customFormat="1" ht="15" customHeight="1" hidden="1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</row>
    <row r="179" spans="1:135" s="2" customFormat="1" ht="15" customHeight="1" hidden="1">
      <c r="A179" s="152"/>
      <c r="B179" s="152"/>
      <c r="C179" s="152"/>
      <c r="D179" s="152"/>
      <c r="E179" s="152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</row>
    <row r="180" spans="1:135" s="2" customFormat="1" ht="15" customHeight="1" hidden="1">
      <c r="A180" s="152"/>
      <c r="B180" s="152"/>
      <c r="C180" s="152"/>
      <c r="D180" s="152"/>
      <c r="E180" s="152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  <c r="CY180" s="149"/>
      <c r="CZ180" s="149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</row>
    <row r="181" spans="1:135" s="2" customFormat="1" ht="15" customHeight="1" hidden="1">
      <c r="A181" s="152"/>
      <c r="B181" s="152"/>
      <c r="C181" s="152"/>
      <c r="D181" s="152"/>
      <c r="E181" s="152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</row>
    <row r="182" spans="1:135" s="2" customFormat="1" ht="15" customHeight="1" hidden="1">
      <c r="A182" s="152"/>
      <c r="B182" s="152"/>
      <c r="C182" s="152"/>
      <c r="D182" s="152"/>
      <c r="E182" s="152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</row>
    <row r="183" spans="1:135" s="2" customFormat="1" ht="15" customHeight="1" hidden="1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</row>
    <row r="184" spans="1:135" s="2" customFormat="1" ht="15" customHeight="1" hidden="1">
      <c r="A184" s="152"/>
      <c r="B184" s="152"/>
      <c r="C184" s="152"/>
      <c r="D184" s="152"/>
      <c r="E184" s="152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</row>
    <row r="185" spans="1:135" s="2" customFormat="1" ht="15" customHeight="1" hidden="1">
      <c r="A185" s="152"/>
      <c r="B185" s="152"/>
      <c r="C185" s="152"/>
      <c r="D185" s="152"/>
      <c r="E185" s="152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</row>
    <row r="186" spans="1:135" s="2" customFormat="1" ht="15" customHeight="1" hidden="1">
      <c r="A186" s="152"/>
      <c r="B186" s="152"/>
      <c r="C186" s="152"/>
      <c r="D186" s="152"/>
      <c r="E186" s="152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</row>
    <row r="187" spans="1:135" s="2" customFormat="1" ht="15" customHeight="1" hidden="1">
      <c r="A187" s="152"/>
      <c r="B187" s="152"/>
      <c r="C187" s="152"/>
      <c r="D187" s="152"/>
      <c r="E187" s="152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</row>
    <row r="188" spans="1:135" s="2" customFormat="1" ht="15" customHeight="1" hidden="1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</row>
    <row r="189" spans="1:135" s="2" customFormat="1" ht="15" customHeight="1" hidden="1">
      <c r="A189" s="152"/>
      <c r="B189" s="152"/>
      <c r="C189" s="152"/>
      <c r="D189" s="152"/>
      <c r="E189" s="152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</row>
    <row r="190" spans="1:135" s="2" customFormat="1" ht="15" customHeight="1" hidden="1">
      <c r="A190" s="152"/>
      <c r="B190" s="152"/>
      <c r="C190" s="152"/>
      <c r="D190" s="152"/>
      <c r="E190" s="152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</row>
    <row r="191" spans="1:135" s="2" customFormat="1" ht="15" customHeight="1" hidden="1">
      <c r="A191" s="152"/>
      <c r="B191" s="152"/>
      <c r="C191" s="152"/>
      <c r="D191" s="152"/>
      <c r="E191" s="152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</row>
    <row r="192" spans="1:135" s="2" customFormat="1" ht="15" customHeight="1" hidden="1">
      <c r="A192" s="152"/>
      <c r="B192" s="152"/>
      <c r="C192" s="152"/>
      <c r="D192" s="152"/>
      <c r="E192" s="152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</row>
    <row r="193" spans="1:135" s="2" customFormat="1" ht="15" customHeight="1" hidden="1">
      <c r="A193" s="152"/>
      <c r="B193" s="152"/>
      <c r="C193" s="152"/>
      <c r="D193" s="152"/>
      <c r="E193" s="152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</row>
    <row r="194" spans="1:136" s="2" customFormat="1" ht="15" customHeight="1">
      <c r="A194" s="152"/>
      <c r="B194" s="152"/>
      <c r="C194" s="152"/>
      <c r="D194" s="152"/>
      <c r="E194" s="152"/>
      <c r="F194" s="152"/>
      <c r="G194" s="202" t="s">
        <v>8</v>
      </c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3"/>
      <c r="BC194" s="150">
        <f>SUM(BC174:BC193)</f>
        <v>0</v>
      </c>
      <c r="BD194" s="150"/>
      <c r="BE194" s="150"/>
      <c r="BF194" s="150"/>
      <c r="BG194" s="150"/>
      <c r="BH194" s="150"/>
      <c r="BI194" s="150"/>
      <c r="BJ194" s="150"/>
      <c r="BK194" s="150"/>
      <c r="BL194" s="150"/>
      <c r="BM194" s="150"/>
      <c r="BN194" s="150"/>
      <c r="BO194" s="150"/>
      <c r="BP194" s="150"/>
      <c r="BQ194" s="150"/>
      <c r="BR194" s="150"/>
      <c r="BS194" s="150" t="s">
        <v>9</v>
      </c>
      <c r="BT194" s="150"/>
      <c r="BU194" s="150"/>
      <c r="BV194" s="150"/>
      <c r="BW194" s="150"/>
      <c r="BX194" s="150"/>
      <c r="BY194" s="150"/>
      <c r="BZ194" s="150"/>
      <c r="CA194" s="150"/>
      <c r="CB194" s="150"/>
      <c r="CC194" s="150"/>
      <c r="CD194" s="150"/>
      <c r="CE194" s="150"/>
      <c r="CF194" s="150"/>
      <c r="CG194" s="150"/>
      <c r="CH194" s="150"/>
      <c r="CI194" s="149">
        <f>SUM(CI174:CI193)</f>
        <v>20651.16</v>
      </c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64">
        <f>DO20+CI29+CL56+CI168+CI194</f>
        <v>191901.66286</v>
      </c>
    </row>
    <row r="195" spans="105:135" s="2" customFormat="1" ht="12" customHeight="1"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</row>
    <row r="196" spans="105:135" s="2" customFormat="1" ht="12" customHeight="1"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</row>
    <row r="197" spans="105:135" ht="12.75"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</row>
    <row r="198" spans="105:135" ht="12.75"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</row>
    <row r="199" spans="105:135" ht="12.75"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</row>
    <row r="200" spans="105:135" ht="12.75"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</row>
    <row r="201" spans="105:135" ht="12.75"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</row>
    <row r="202" spans="105:135" ht="12.75"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</row>
    <row r="203" spans="105:135" ht="12.75"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</row>
    <row r="204" spans="105:135" ht="12.75"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</row>
    <row r="205" spans="105:135" ht="12.75"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</row>
    <row r="206" spans="105:135" ht="12.75"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</row>
    <row r="207" spans="105:135" ht="12.75"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</row>
    <row r="208" spans="105:135" ht="12.75"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</row>
    <row r="209" spans="105:135" ht="12.75"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</row>
    <row r="210" spans="105:135" ht="12.75"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</row>
    <row r="211" spans="105:135" ht="12.75"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</row>
    <row r="212" spans="105:135" ht="12.75"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</row>
    <row r="213" spans="105:135" ht="12.75"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</row>
    <row r="214" spans="105:135" ht="12.75"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</row>
  </sheetData>
  <sheetProtection/>
  <mergeCells count="715">
    <mergeCell ref="A171:CZ171"/>
    <mergeCell ref="A165:F165"/>
    <mergeCell ref="G165:BR165"/>
    <mergeCell ref="BS165:CH165"/>
    <mergeCell ref="CI165:CZ165"/>
    <mergeCell ref="A166:F166"/>
    <mergeCell ref="A169:CZ169"/>
    <mergeCell ref="CI167:CZ167"/>
    <mergeCell ref="A168:F168"/>
    <mergeCell ref="G168:BR168"/>
    <mergeCell ref="BC149:BR149"/>
    <mergeCell ref="G150:BB150"/>
    <mergeCell ref="BC150:BR150"/>
    <mergeCell ref="BS150:CH150"/>
    <mergeCell ref="G147:BB147"/>
    <mergeCell ref="BS147:CH147"/>
    <mergeCell ref="BS149:CH149"/>
    <mergeCell ref="A147:F147"/>
    <mergeCell ref="CI147:CZ147"/>
    <mergeCell ref="G166:BR166"/>
    <mergeCell ref="BS166:CH166"/>
    <mergeCell ref="CI166:CZ166"/>
    <mergeCell ref="A167:F167"/>
    <mergeCell ref="A149:F149"/>
    <mergeCell ref="G149:BB149"/>
    <mergeCell ref="A153:CZ153"/>
    <mergeCell ref="A155:CZ155"/>
    <mergeCell ref="CI150:CZ150"/>
    <mergeCell ref="G152:BB152"/>
    <mergeCell ref="BC152:BR152"/>
    <mergeCell ref="G158:BR158"/>
    <mergeCell ref="BS158:CH158"/>
    <mergeCell ref="A99:CZ99"/>
    <mergeCell ref="A101:CZ101"/>
    <mergeCell ref="A105:CZ105"/>
    <mergeCell ref="A100:CZ100"/>
    <mergeCell ref="W102:CZ102"/>
    <mergeCell ref="CI94:CZ94"/>
    <mergeCell ref="A94:F94"/>
    <mergeCell ref="G94:BB94"/>
    <mergeCell ref="A95:F95"/>
    <mergeCell ref="G95:BB95"/>
    <mergeCell ref="BC95:BR95"/>
    <mergeCell ref="BS95:CH95"/>
    <mergeCell ref="A102:V102"/>
    <mergeCell ref="A104:CZ104"/>
    <mergeCell ref="A103:CZ103"/>
    <mergeCell ref="CI98:CZ98"/>
    <mergeCell ref="A98:F98"/>
    <mergeCell ref="G98:BB98"/>
    <mergeCell ref="BC98:BR98"/>
    <mergeCell ref="BS98:CH98"/>
    <mergeCell ref="A84:F84"/>
    <mergeCell ref="G84:BB84"/>
    <mergeCell ref="BC84:BR84"/>
    <mergeCell ref="A92:X92"/>
    <mergeCell ref="BC94:BR94"/>
    <mergeCell ref="Y92:CZ92"/>
    <mergeCell ref="A93:CZ93"/>
    <mergeCell ref="BS84:CH84"/>
    <mergeCell ref="BC86:BR86"/>
    <mergeCell ref="BS86:CH86"/>
    <mergeCell ref="BS26:CH26"/>
    <mergeCell ref="A82:X82"/>
    <mergeCell ref="Y82:CZ82"/>
    <mergeCell ref="BS94:CH94"/>
    <mergeCell ref="CI84:CZ84"/>
    <mergeCell ref="A85:F85"/>
    <mergeCell ref="G85:BB85"/>
    <mergeCell ref="BC85:BR85"/>
    <mergeCell ref="BS85:CH85"/>
    <mergeCell ref="CI85:CZ85"/>
    <mergeCell ref="A24:E24"/>
    <mergeCell ref="A25:E25"/>
    <mergeCell ref="F25:AC25"/>
    <mergeCell ref="AD28:BB28"/>
    <mergeCell ref="A23:CZ23"/>
    <mergeCell ref="Y72:CZ72"/>
    <mergeCell ref="A26:E26"/>
    <mergeCell ref="F26:AC26"/>
    <mergeCell ref="A62:CZ63"/>
    <mergeCell ref="A69:CZ69"/>
    <mergeCell ref="W8:EE8"/>
    <mergeCell ref="A4:AI4"/>
    <mergeCell ref="A7:EE7"/>
    <mergeCell ref="A3:EE3"/>
    <mergeCell ref="A8:V8"/>
    <mergeCell ref="A28:E28"/>
    <mergeCell ref="F28:AC28"/>
    <mergeCell ref="A16:E16"/>
    <mergeCell ref="A17:E17"/>
    <mergeCell ref="F19:AD19"/>
    <mergeCell ref="AN16:AZ16"/>
    <mergeCell ref="BA16:BL16"/>
    <mergeCell ref="BY15:CL15"/>
    <mergeCell ref="BY16:CL16"/>
    <mergeCell ref="F16:AD16"/>
    <mergeCell ref="BA14:CL14"/>
    <mergeCell ref="BM15:BX15"/>
    <mergeCell ref="BM16:BX16"/>
    <mergeCell ref="AE16:AM16"/>
    <mergeCell ref="CY16:DN16"/>
    <mergeCell ref="CM16:CX16"/>
    <mergeCell ref="DO16:EE16"/>
    <mergeCell ref="A9:EE10"/>
    <mergeCell ref="A12:EE12"/>
    <mergeCell ref="A11:EE11"/>
    <mergeCell ref="CM13:CX15"/>
    <mergeCell ref="CY13:DN15"/>
    <mergeCell ref="AN13:CL13"/>
    <mergeCell ref="A13:E15"/>
    <mergeCell ref="A19:E19"/>
    <mergeCell ref="A18:E18"/>
    <mergeCell ref="F18:AD18"/>
    <mergeCell ref="AE18:AM18"/>
    <mergeCell ref="F17:AD17"/>
    <mergeCell ref="AE17:AM17"/>
    <mergeCell ref="BY19:CL19"/>
    <mergeCell ref="BY18:CL18"/>
    <mergeCell ref="AE19:AM19"/>
    <mergeCell ref="F24:AC24"/>
    <mergeCell ref="AD24:BB24"/>
    <mergeCell ref="BC24:BR24"/>
    <mergeCell ref="BS24:CH24"/>
    <mergeCell ref="CI24:CZ24"/>
    <mergeCell ref="AN20:AZ20"/>
    <mergeCell ref="AN19:AZ19"/>
    <mergeCell ref="CI28:CZ28"/>
    <mergeCell ref="AD25:BB25"/>
    <mergeCell ref="BC25:BR25"/>
    <mergeCell ref="BS25:CH25"/>
    <mergeCell ref="CI25:CZ25"/>
    <mergeCell ref="CI26:CZ26"/>
    <mergeCell ref="BS27:CH27"/>
    <mergeCell ref="CI27:CZ27"/>
    <mergeCell ref="AD26:BB26"/>
    <mergeCell ref="BC26:BR26"/>
    <mergeCell ref="BS29:CH29"/>
    <mergeCell ref="BQ33:CH33"/>
    <mergeCell ref="F27:AC27"/>
    <mergeCell ref="AD27:BB27"/>
    <mergeCell ref="BC27:BR27"/>
    <mergeCell ref="F33:AC33"/>
    <mergeCell ref="AD33:AX33"/>
    <mergeCell ref="AY33:BP33"/>
    <mergeCell ref="BC28:BR28"/>
    <mergeCell ref="BS28:CH28"/>
    <mergeCell ref="CI36:CZ36"/>
    <mergeCell ref="AY34:BP34"/>
    <mergeCell ref="BQ34:CH34"/>
    <mergeCell ref="CI34:CZ34"/>
    <mergeCell ref="A32:CZ32"/>
    <mergeCell ref="CI33:CZ33"/>
    <mergeCell ref="A34:E34"/>
    <mergeCell ref="F34:AC34"/>
    <mergeCell ref="AD34:AX34"/>
    <mergeCell ref="A33:E33"/>
    <mergeCell ref="CI29:CZ29"/>
    <mergeCell ref="A29:AC29"/>
    <mergeCell ref="A37:AC37"/>
    <mergeCell ref="A30:CZ30"/>
    <mergeCell ref="AD29:BB29"/>
    <mergeCell ref="BC29:BR29"/>
    <mergeCell ref="A31:CZ31"/>
    <mergeCell ref="BQ35:CH35"/>
    <mergeCell ref="CI35:CZ35"/>
    <mergeCell ref="A35:E35"/>
    <mergeCell ref="DO19:EE19"/>
    <mergeCell ref="CY18:DN18"/>
    <mergeCell ref="CM20:CX20"/>
    <mergeCell ref="CY20:DN20"/>
    <mergeCell ref="DO20:EE20"/>
    <mergeCell ref="DO18:EE18"/>
    <mergeCell ref="CM19:CX19"/>
    <mergeCell ref="CM18:CX18"/>
    <mergeCell ref="CY19:DN19"/>
    <mergeCell ref="AN17:AZ17"/>
    <mergeCell ref="BA20:BL20"/>
    <mergeCell ref="BM20:BX20"/>
    <mergeCell ref="BA19:BL19"/>
    <mergeCell ref="BM18:BX18"/>
    <mergeCell ref="BA18:BL18"/>
    <mergeCell ref="BM19:BX19"/>
    <mergeCell ref="BA17:BL17"/>
    <mergeCell ref="BM17:BX17"/>
    <mergeCell ref="DO17:EE17"/>
    <mergeCell ref="CM17:CX17"/>
    <mergeCell ref="CY17:DN17"/>
    <mergeCell ref="BY17:CL17"/>
    <mergeCell ref="F35:AC35"/>
    <mergeCell ref="BQ36:CH36"/>
    <mergeCell ref="A20:AD20"/>
    <mergeCell ref="AE20:AM20"/>
    <mergeCell ref="BY20:CL20"/>
    <mergeCell ref="AN18:AZ18"/>
    <mergeCell ref="A36:E36"/>
    <mergeCell ref="F36:AC36"/>
    <mergeCell ref="AD36:AX36"/>
    <mergeCell ref="AD35:AX35"/>
    <mergeCell ref="AY35:BP35"/>
    <mergeCell ref="AY36:BP36"/>
    <mergeCell ref="AD37:AX37"/>
    <mergeCell ref="AY37:BP37"/>
    <mergeCell ref="A42:E42"/>
    <mergeCell ref="F42:BU42"/>
    <mergeCell ref="A38:CZ38"/>
    <mergeCell ref="BV42:CK42"/>
    <mergeCell ref="BQ37:CH37"/>
    <mergeCell ref="CI37:CZ37"/>
    <mergeCell ref="CL42:CZ42"/>
    <mergeCell ref="A39:CZ39"/>
    <mergeCell ref="A41:E41"/>
    <mergeCell ref="F41:BU41"/>
    <mergeCell ref="BV41:CK41"/>
    <mergeCell ref="CL41:CZ41"/>
    <mergeCell ref="A40:CZ40"/>
    <mergeCell ref="A44:E45"/>
    <mergeCell ref="G44:BU44"/>
    <mergeCell ref="BV44:CK45"/>
    <mergeCell ref="CL44:CZ45"/>
    <mergeCell ref="G45:BU45"/>
    <mergeCell ref="A43:E43"/>
    <mergeCell ref="G43:BU43"/>
    <mergeCell ref="BV43:CK43"/>
    <mergeCell ref="CL43:CZ43"/>
    <mergeCell ref="A47:E47"/>
    <mergeCell ref="G47:BU47"/>
    <mergeCell ref="BV47:CK47"/>
    <mergeCell ref="CL47:CZ47"/>
    <mergeCell ref="A46:E46"/>
    <mergeCell ref="G46:BU46"/>
    <mergeCell ref="BV46:CK46"/>
    <mergeCell ref="CL46:CZ46"/>
    <mergeCell ref="A49:E50"/>
    <mergeCell ref="G49:BU49"/>
    <mergeCell ref="BV49:CK50"/>
    <mergeCell ref="CL49:CZ50"/>
    <mergeCell ref="G50:BU50"/>
    <mergeCell ref="A48:E48"/>
    <mergeCell ref="G48:BU48"/>
    <mergeCell ref="BV48:CK48"/>
    <mergeCell ref="CL48:CZ48"/>
    <mergeCell ref="A52:E52"/>
    <mergeCell ref="G52:BU52"/>
    <mergeCell ref="BV52:CK52"/>
    <mergeCell ref="CL52:CZ52"/>
    <mergeCell ref="A51:E51"/>
    <mergeCell ref="G51:BU51"/>
    <mergeCell ref="BV51:CK51"/>
    <mergeCell ref="CL51:CZ51"/>
    <mergeCell ref="A54:E54"/>
    <mergeCell ref="G54:BU54"/>
    <mergeCell ref="BV54:CK54"/>
    <mergeCell ref="CL54:CZ54"/>
    <mergeCell ref="A53:E53"/>
    <mergeCell ref="G53:BU53"/>
    <mergeCell ref="BV53:CK53"/>
    <mergeCell ref="CL53:CZ53"/>
    <mergeCell ref="A56:E56"/>
    <mergeCell ref="F56:BU56"/>
    <mergeCell ref="BV56:CK56"/>
    <mergeCell ref="CL56:CZ56"/>
    <mergeCell ref="A55:E55"/>
    <mergeCell ref="G55:BU55"/>
    <mergeCell ref="BV55:CK55"/>
    <mergeCell ref="CL55:CZ55"/>
    <mergeCell ref="A59:CZ59"/>
    <mergeCell ref="A61:Y61"/>
    <mergeCell ref="Z61:CZ61"/>
    <mergeCell ref="A57:CZ57"/>
    <mergeCell ref="A58:CZ58"/>
    <mergeCell ref="A60:CZ60"/>
    <mergeCell ref="CI65:CZ65"/>
    <mergeCell ref="A64:F64"/>
    <mergeCell ref="G64:BB64"/>
    <mergeCell ref="BC64:BR64"/>
    <mergeCell ref="BS64:CH64"/>
    <mergeCell ref="G65:BB65"/>
    <mergeCell ref="BC65:BR65"/>
    <mergeCell ref="CI64:CZ64"/>
    <mergeCell ref="A65:F65"/>
    <mergeCell ref="G66:BB66"/>
    <mergeCell ref="BC66:BR66"/>
    <mergeCell ref="BS66:CH66"/>
    <mergeCell ref="BS65:CH65"/>
    <mergeCell ref="A71:CZ71"/>
    <mergeCell ref="A73:CZ73"/>
    <mergeCell ref="A72:X72"/>
    <mergeCell ref="CI66:CZ66"/>
    <mergeCell ref="A67:F67"/>
    <mergeCell ref="G67:BB67"/>
    <mergeCell ref="BC67:BR67"/>
    <mergeCell ref="BS67:CH67"/>
    <mergeCell ref="CI67:CZ67"/>
    <mergeCell ref="A66:F66"/>
    <mergeCell ref="CI68:CZ68"/>
    <mergeCell ref="A70:CZ70"/>
    <mergeCell ref="A68:F68"/>
    <mergeCell ref="G68:BB68"/>
    <mergeCell ref="BC68:BR68"/>
    <mergeCell ref="BS68:CH68"/>
    <mergeCell ref="CD74:CZ74"/>
    <mergeCell ref="A75:F75"/>
    <mergeCell ref="G75:BB75"/>
    <mergeCell ref="BC75:BR75"/>
    <mergeCell ref="BS75:CC75"/>
    <mergeCell ref="CD75:CZ75"/>
    <mergeCell ref="A74:F74"/>
    <mergeCell ref="G74:BB74"/>
    <mergeCell ref="BC74:BR74"/>
    <mergeCell ref="BS74:CC74"/>
    <mergeCell ref="CD76:CZ76"/>
    <mergeCell ref="A77:F77"/>
    <mergeCell ref="G77:BB77"/>
    <mergeCell ref="BC77:BR77"/>
    <mergeCell ref="BS77:CC77"/>
    <mergeCell ref="CD77:CZ77"/>
    <mergeCell ref="A76:F76"/>
    <mergeCell ref="G76:BB76"/>
    <mergeCell ref="BC76:BR76"/>
    <mergeCell ref="BS76:CC76"/>
    <mergeCell ref="CD78:CZ78"/>
    <mergeCell ref="A80:CZ80"/>
    <mergeCell ref="A78:F78"/>
    <mergeCell ref="G78:BB78"/>
    <mergeCell ref="BC78:BR78"/>
    <mergeCell ref="BS78:CC78"/>
    <mergeCell ref="A79:CZ79"/>
    <mergeCell ref="A81:CZ81"/>
    <mergeCell ref="A83:CZ83"/>
    <mergeCell ref="CI86:CZ86"/>
    <mergeCell ref="A87:F87"/>
    <mergeCell ref="G87:BB87"/>
    <mergeCell ref="BC87:BR87"/>
    <mergeCell ref="BS87:CH87"/>
    <mergeCell ref="CI87:CZ87"/>
    <mergeCell ref="A86:F86"/>
    <mergeCell ref="G86:BB86"/>
    <mergeCell ref="A106:F106"/>
    <mergeCell ref="CI88:CZ88"/>
    <mergeCell ref="A90:CZ90"/>
    <mergeCell ref="A88:F88"/>
    <mergeCell ref="G88:BB88"/>
    <mergeCell ref="BC88:BR88"/>
    <mergeCell ref="BS88:CH88"/>
    <mergeCell ref="A89:CZ89"/>
    <mergeCell ref="A91:CZ91"/>
    <mergeCell ref="CI95:CZ95"/>
    <mergeCell ref="CI96:CZ96"/>
    <mergeCell ref="A97:F97"/>
    <mergeCell ref="G97:BB97"/>
    <mergeCell ref="BC97:BR97"/>
    <mergeCell ref="BS97:CH97"/>
    <mergeCell ref="CI97:CZ97"/>
    <mergeCell ref="A96:F96"/>
    <mergeCell ref="BC96:BR96"/>
    <mergeCell ref="BS96:CH96"/>
    <mergeCell ref="G96:BB96"/>
    <mergeCell ref="BC144:BR144"/>
    <mergeCell ref="CI175:CZ175"/>
    <mergeCell ref="A174:F174"/>
    <mergeCell ref="G174:BB174"/>
    <mergeCell ref="BC174:BR174"/>
    <mergeCell ref="BS174:CH174"/>
    <mergeCell ref="A148:F148"/>
    <mergeCell ref="G148:BB148"/>
    <mergeCell ref="BC148:BR148"/>
    <mergeCell ref="CI146:CZ146"/>
    <mergeCell ref="A107:F107"/>
    <mergeCell ref="G107:AN107"/>
    <mergeCell ref="AO107:BD107"/>
    <mergeCell ref="BE107:BT107"/>
    <mergeCell ref="A178:F178"/>
    <mergeCell ref="G178:BB178"/>
    <mergeCell ref="BC178:BR178"/>
    <mergeCell ref="BS178:CH178"/>
    <mergeCell ref="A177:F177"/>
    <mergeCell ref="G177:BB177"/>
    <mergeCell ref="BC177:BR177"/>
    <mergeCell ref="BS177:CH177"/>
    <mergeCell ref="G106:AN106"/>
    <mergeCell ref="AO106:BD106"/>
    <mergeCell ref="BE106:BT106"/>
    <mergeCell ref="CI178:CZ178"/>
    <mergeCell ref="BS176:CH176"/>
    <mergeCell ref="CI176:CZ176"/>
    <mergeCell ref="G125:AN125"/>
    <mergeCell ref="AO125:BD125"/>
    <mergeCell ref="CI174:CZ174"/>
    <mergeCell ref="BS175:CH175"/>
    <mergeCell ref="BU106:CJ106"/>
    <mergeCell ref="CK106:CZ106"/>
    <mergeCell ref="BU107:CJ107"/>
    <mergeCell ref="CK107:CZ107"/>
    <mergeCell ref="A142:CZ142"/>
    <mergeCell ref="A144:F144"/>
    <mergeCell ref="G144:BB144"/>
    <mergeCell ref="CI116:CZ116"/>
    <mergeCell ref="A108:F108"/>
    <mergeCell ref="G108:AN108"/>
    <mergeCell ref="A175:F175"/>
    <mergeCell ref="G175:BB175"/>
    <mergeCell ref="A125:F125"/>
    <mergeCell ref="A141:CZ141"/>
    <mergeCell ref="A143:CZ143"/>
    <mergeCell ref="G146:BB146"/>
    <mergeCell ref="BC146:BR146"/>
    <mergeCell ref="BC145:BR145"/>
    <mergeCell ref="AO108:BD108"/>
    <mergeCell ref="BE108:BT108"/>
    <mergeCell ref="BU108:CJ108"/>
    <mergeCell ref="CK108:CZ108"/>
    <mergeCell ref="A111:CZ111"/>
    <mergeCell ref="A113:CZ113"/>
    <mergeCell ref="AO109:BD109"/>
    <mergeCell ref="BE109:BT109"/>
    <mergeCell ref="BU109:CJ109"/>
    <mergeCell ref="CK109:CZ109"/>
    <mergeCell ref="AO110:BD110"/>
    <mergeCell ref="BE110:BT110"/>
    <mergeCell ref="BU110:CJ110"/>
    <mergeCell ref="CK110:CZ110"/>
    <mergeCell ref="CI114:CZ114"/>
    <mergeCell ref="G114:BB114"/>
    <mergeCell ref="BC114:BR114"/>
    <mergeCell ref="G136:BB136"/>
    <mergeCell ref="CK132:CZ132"/>
    <mergeCell ref="A119:CZ119"/>
    <mergeCell ref="A114:F114"/>
    <mergeCell ref="G176:BB176"/>
    <mergeCell ref="BC176:BR176"/>
    <mergeCell ref="BS114:CH114"/>
    <mergeCell ref="A176:F176"/>
    <mergeCell ref="BC175:BR175"/>
    <mergeCell ref="BS145:CH145"/>
    <mergeCell ref="BS180:CH180"/>
    <mergeCell ref="A179:F179"/>
    <mergeCell ref="A109:F109"/>
    <mergeCell ref="G109:AN109"/>
    <mergeCell ref="A110:F110"/>
    <mergeCell ref="G110:AN110"/>
    <mergeCell ref="G179:BB179"/>
    <mergeCell ref="AO129:BD129"/>
    <mergeCell ref="AO131:BD131"/>
    <mergeCell ref="A112:CZ112"/>
    <mergeCell ref="CI179:CZ179"/>
    <mergeCell ref="BE125:BT125"/>
    <mergeCell ref="BU125:CJ125"/>
    <mergeCell ref="BC179:BR179"/>
    <mergeCell ref="BS179:CH179"/>
    <mergeCell ref="CI177:CZ177"/>
    <mergeCell ref="BU132:CJ132"/>
    <mergeCell ref="BC136:BR136"/>
    <mergeCell ref="BS136:CH136"/>
    <mergeCell ref="CI136:CZ136"/>
    <mergeCell ref="G181:BB181"/>
    <mergeCell ref="BC181:BR181"/>
    <mergeCell ref="BS181:CH181"/>
    <mergeCell ref="A128:F128"/>
    <mergeCell ref="G128:AN128"/>
    <mergeCell ref="AO128:BD128"/>
    <mergeCell ref="BE128:BT128"/>
    <mergeCell ref="A180:F180"/>
    <mergeCell ref="G180:BB180"/>
    <mergeCell ref="BC180:BR180"/>
    <mergeCell ref="CI180:CZ180"/>
    <mergeCell ref="A123:F123"/>
    <mergeCell ref="AO130:BD130"/>
    <mergeCell ref="A129:F129"/>
    <mergeCell ref="G129:AN129"/>
    <mergeCell ref="BU130:CJ130"/>
    <mergeCell ref="CK128:CZ128"/>
    <mergeCell ref="BE131:BT131"/>
    <mergeCell ref="CK126:CZ126"/>
    <mergeCell ref="AO126:BD126"/>
    <mergeCell ref="BS182:CH182"/>
    <mergeCell ref="CI181:CZ181"/>
    <mergeCell ref="CK125:CZ125"/>
    <mergeCell ref="A126:F126"/>
    <mergeCell ref="G126:AN126"/>
    <mergeCell ref="A130:F130"/>
    <mergeCell ref="G130:AN130"/>
    <mergeCell ref="A127:F127"/>
    <mergeCell ref="G127:AN127"/>
    <mergeCell ref="AO127:BD127"/>
    <mergeCell ref="BS185:CH185"/>
    <mergeCell ref="CI182:CZ182"/>
    <mergeCell ref="A183:F183"/>
    <mergeCell ref="G183:BB183"/>
    <mergeCell ref="BC183:BR183"/>
    <mergeCell ref="BS183:CH183"/>
    <mergeCell ref="CI183:CZ183"/>
    <mergeCell ref="A182:F182"/>
    <mergeCell ref="G182:BB182"/>
    <mergeCell ref="BC182:BR182"/>
    <mergeCell ref="A187:F187"/>
    <mergeCell ref="G187:BB187"/>
    <mergeCell ref="BC187:BR187"/>
    <mergeCell ref="BS187:CH187"/>
    <mergeCell ref="A184:F184"/>
    <mergeCell ref="G184:BB184"/>
    <mergeCell ref="BC184:BR184"/>
    <mergeCell ref="BS184:CH184"/>
    <mergeCell ref="A185:F185"/>
    <mergeCell ref="G185:BB185"/>
    <mergeCell ref="BS116:CH116"/>
    <mergeCell ref="CI115:CZ115"/>
    <mergeCell ref="G188:BB188"/>
    <mergeCell ref="BC188:BR188"/>
    <mergeCell ref="BS188:CH188"/>
    <mergeCell ref="CI188:CZ188"/>
    <mergeCell ref="G186:BB186"/>
    <mergeCell ref="BC186:BR186"/>
    <mergeCell ref="BS186:CH186"/>
    <mergeCell ref="BC185:BR185"/>
    <mergeCell ref="BS117:CH117"/>
    <mergeCell ref="CK122:CZ122"/>
    <mergeCell ref="A121:CZ121"/>
    <mergeCell ref="BE126:BT126"/>
    <mergeCell ref="BU126:CJ126"/>
    <mergeCell ref="A189:F189"/>
    <mergeCell ref="G189:BB189"/>
    <mergeCell ref="BC189:BR189"/>
    <mergeCell ref="BS189:CH189"/>
    <mergeCell ref="A186:F186"/>
    <mergeCell ref="A117:F117"/>
    <mergeCell ref="G117:BB117"/>
    <mergeCell ref="A115:F115"/>
    <mergeCell ref="G115:BB115"/>
    <mergeCell ref="BC115:BR115"/>
    <mergeCell ref="BS115:CH115"/>
    <mergeCell ref="A116:F116"/>
    <mergeCell ref="G116:BB116"/>
    <mergeCell ref="BC116:BR116"/>
    <mergeCell ref="BC117:BR117"/>
    <mergeCell ref="CK123:CZ123"/>
    <mergeCell ref="A124:F124"/>
    <mergeCell ref="CI189:CZ189"/>
    <mergeCell ref="A188:F188"/>
    <mergeCell ref="CI117:CZ117"/>
    <mergeCell ref="A118:F118"/>
    <mergeCell ref="G118:BB118"/>
    <mergeCell ref="BC118:BR118"/>
    <mergeCell ref="BS118:CH118"/>
    <mergeCell ref="CI118:CZ118"/>
    <mergeCell ref="G190:BB190"/>
    <mergeCell ref="BC190:BR190"/>
    <mergeCell ref="BS190:CH190"/>
    <mergeCell ref="BE123:BT123"/>
    <mergeCell ref="BU124:CJ124"/>
    <mergeCell ref="BU123:CJ123"/>
    <mergeCell ref="CI186:CZ186"/>
    <mergeCell ref="CI187:CZ187"/>
    <mergeCell ref="CI184:CZ184"/>
    <mergeCell ref="CI185:CZ185"/>
    <mergeCell ref="G124:AN124"/>
    <mergeCell ref="AO124:BD124"/>
    <mergeCell ref="G123:AN123"/>
    <mergeCell ref="AO123:BD123"/>
    <mergeCell ref="A120:CZ120"/>
    <mergeCell ref="A122:F122"/>
    <mergeCell ref="G122:AN122"/>
    <mergeCell ref="AO122:BD122"/>
    <mergeCell ref="BE122:BT122"/>
    <mergeCell ref="BU122:CJ122"/>
    <mergeCell ref="CK124:CZ124"/>
    <mergeCell ref="BE124:BT124"/>
    <mergeCell ref="CK131:CZ131"/>
    <mergeCell ref="BU127:CJ127"/>
    <mergeCell ref="CK127:CZ127"/>
    <mergeCell ref="CK130:CZ130"/>
    <mergeCell ref="CK129:CZ129"/>
    <mergeCell ref="BE127:BT127"/>
    <mergeCell ref="AO132:BD132"/>
    <mergeCell ref="BE132:BT132"/>
    <mergeCell ref="BE130:BT130"/>
    <mergeCell ref="BU128:CJ128"/>
    <mergeCell ref="BE129:BT129"/>
    <mergeCell ref="BU129:CJ129"/>
    <mergeCell ref="BU131:CJ131"/>
    <mergeCell ref="BC137:BR137"/>
    <mergeCell ref="BS137:CH137"/>
    <mergeCell ref="A136:F136"/>
    <mergeCell ref="A131:F131"/>
    <mergeCell ref="G131:AN131"/>
    <mergeCell ref="A132:F132"/>
    <mergeCell ref="G132:AN132"/>
    <mergeCell ref="A133:CZ133"/>
    <mergeCell ref="A135:CZ135"/>
    <mergeCell ref="A134:CZ134"/>
    <mergeCell ref="BC139:BR139"/>
    <mergeCell ref="BS139:CH139"/>
    <mergeCell ref="CI137:CZ137"/>
    <mergeCell ref="A138:F138"/>
    <mergeCell ref="G138:BB138"/>
    <mergeCell ref="BC138:BR138"/>
    <mergeCell ref="BS138:CH138"/>
    <mergeCell ref="CI138:CZ138"/>
    <mergeCell ref="A137:F137"/>
    <mergeCell ref="G137:BB137"/>
    <mergeCell ref="BS146:CH146"/>
    <mergeCell ref="BC147:BR147"/>
    <mergeCell ref="CI139:CZ139"/>
    <mergeCell ref="A140:F140"/>
    <mergeCell ref="G140:BB140"/>
    <mergeCell ref="BC140:BR140"/>
    <mergeCell ref="BS140:CH140"/>
    <mergeCell ref="CI140:CZ140"/>
    <mergeCell ref="A139:F139"/>
    <mergeCell ref="G139:BB139"/>
    <mergeCell ref="BS144:CH144"/>
    <mergeCell ref="CI144:CZ144"/>
    <mergeCell ref="A151:F151"/>
    <mergeCell ref="G151:BB151"/>
    <mergeCell ref="BS148:CH148"/>
    <mergeCell ref="CI148:CZ148"/>
    <mergeCell ref="CI145:CZ145"/>
    <mergeCell ref="A146:F146"/>
    <mergeCell ref="A145:F145"/>
    <mergeCell ref="G145:BB145"/>
    <mergeCell ref="CI149:CZ149"/>
    <mergeCell ref="A152:F152"/>
    <mergeCell ref="G157:BR157"/>
    <mergeCell ref="BS157:CH157"/>
    <mergeCell ref="CI157:CZ157"/>
    <mergeCell ref="BS152:CH152"/>
    <mergeCell ref="CI152:CZ152"/>
    <mergeCell ref="A150:F150"/>
    <mergeCell ref="BC151:BR151"/>
    <mergeCell ref="BS151:CH151"/>
    <mergeCell ref="CI164:CZ164"/>
    <mergeCell ref="CI162:CZ162"/>
    <mergeCell ref="CI161:CZ161"/>
    <mergeCell ref="A160:F160"/>
    <mergeCell ref="BS160:CH160"/>
    <mergeCell ref="A159:F159"/>
    <mergeCell ref="G159:BR159"/>
    <mergeCell ref="BS159:CH159"/>
    <mergeCell ref="CI159:CZ159"/>
    <mergeCell ref="G164:BR164"/>
    <mergeCell ref="CI158:CZ158"/>
    <mergeCell ref="A154:CZ154"/>
    <mergeCell ref="A156:F156"/>
    <mergeCell ref="G156:BR156"/>
    <mergeCell ref="A157:F157"/>
    <mergeCell ref="CI156:CZ156"/>
    <mergeCell ref="A158:F158"/>
    <mergeCell ref="BS156:CH156"/>
    <mergeCell ref="CI151:CZ151"/>
    <mergeCell ref="A161:F161"/>
    <mergeCell ref="G160:BR160"/>
    <mergeCell ref="CI163:CZ163"/>
    <mergeCell ref="BS161:CH161"/>
    <mergeCell ref="G161:BR161"/>
    <mergeCell ref="CI160:CZ160"/>
    <mergeCell ref="G162:BR162"/>
    <mergeCell ref="A162:F162"/>
    <mergeCell ref="BS162:CH162"/>
    <mergeCell ref="A164:F164"/>
    <mergeCell ref="BS164:CH164"/>
    <mergeCell ref="A163:F163"/>
    <mergeCell ref="BS163:CH163"/>
    <mergeCell ref="G163:BR163"/>
    <mergeCell ref="G167:BR167"/>
    <mergeCell ref="BS167:CH167"/>
    <mergeCell ref="BS168:CH168"/>
    <mergeCell ref="CI168:CZ168"/>
    <mergeCell ref="A181:F181"/>
    <mergeCell ref="CI192:CZ192"/>
    <mergeCell ref="A170:CZ170"/>
    <mergeCell ref="A172:F172"/>
    <mergeCell ref="G172:BB172"/>
    <mergeCell ref="BC172:BR172"/>
    <mergeCell ref="BS172:CH172"/>
    <mergeCell ref="CI172:CZ172"/>
    <mergeCell ref="CI190:CZ190"/>
    <mergeCell ref="A191:F191"/>
    <mergeCell ref="G192:BB192"/>
    <mergeCell ref="BC192:BR192"/>
    <mergeCell ref="BS192:CH192"/>
    <mergeCell ref="BC191:BR191"/>
    <mergeCell ref="BS191:CH191"/>
    <mergeCell ref="G191:BB191"/>
    <mergeCell ref="CI191:CZ191"/>
    <mergeCell ref="A190:F190"/>
    <mergeCell ref="A173:F173"/>
    <mergeCell ref="G173:BB173"/>
    <mergeCell ref="BC173:BR173"/>
    <mergeCell ref="BS173:CH173"/>
    <mergeCell ref="CI194:CZ194"/>
    <mergeCell ref="A193:F193"/>
    <mergeCell ref="G193:BB193"/>
    <mergeCell ref="BC193:BR193"/>
    <mergeCell ref="BS193:CH193"/>
    <mergeCell ref="A194:F194"/>
    <mergeCell ref="A1:EE1"/>
    <mergeCell ref="A5:EE5"/>
    <mergeCell ref="AJ4:EE4"/>
    <mergeCell ref="AE13:AM15"/>
    <mergeCell ref="F13:AD15"/>
    <mergeCell ref="AN14:AZ15"/>
    <mergeCell ref="BA15:BL15"/>
    <mergeCell ref="DO13:EE15"/>
    <mergeCell ref="A2:EE2"/>
    <mergeCell ref="A6:EE6"/>
    <mergeCell ref="CI173:CZ173"/>
    <mergeCell ref="A22:CZ22"/>
    <mergeCell ref="A21:EE21"/>
    <mergeCell ref="DA22:EE214"/>
    <mergeCell ref="A27:E27"/>
    <mergeCell ref="CI193:CZ193"/>
    <mergeCell ref="A192:F192"/>
    <mergeCell ref="G194:BB194"/>
    <mergeCell ref="BC194:BR194"/>
    <mergeCell ref="BS194:CH19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E213"/>
  <sheetViews>
    <sheetView zoomScalePageLayoutView="0" workbookViewId="0" topLeftCell="A75">
      <selection activeCell="CI174" sqref="CI174:CZ174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</row>
    <row r="2" spans="1:135" s="7" customFormat="1" ht="30" customHeight="1">
      <c r="A2" s="167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</row>
    <row r="3" spans="1:135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</row>
    <row r="4" spans="1:135" ht="28.5" customHeight="1">
      <c r="A4" s="170" t="s">
        <v>10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223" t="s">
        <v>162</v>
      </c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</row>
    <row r="5" spans="1:135" ht="12.75" hidden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</row>
    <row r="6" spans="1:135" s="2" customFormat="1" ht="15" hidden="1">
      <c r="A6" s="168" t="s">
        <v>12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</row>
    <row r="7" spans="1:135" ht="6" customHeight="1" hidden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</row>
    <row r="8" spans="1:135" s="6" customFormat="1" ht="15" hidden="1">
      <c r="A8" s="162" t="s">
        <v>11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9" t="s">
        <v>164</v>
      </c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</row>
    <row r="9" spans="1:135" s="6" customFormat="1" ht="6" customHeight="1" hidden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</row>
    <row r="10" spans="1:135" ht="9.75" customHeight="1" hidden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</row>
    <row r="11" spans="1:135" s="2" customFormat="1" ht="15" hidden="1">
      <c r="A11" s="157" t="s">
        <v>192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</row>
    <row r="12" spans="1:135" ht="10.5" customHeight="1" hidden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</row>
    <row r="13" spans="1:135" s="3" customFormat="1" ht="23.25" customHeight="1" hidden="1">
      <c r="A13" s="166" t="s">
        <v>0</v>
      </c>
      <c r="B13" s="166"/>
      <c r="C13" s="166"/>
      <c r="D13" s="166"/>
      <c r="E13" s="166"/>
      <c r="F13" s="166" t="s">
        <v>7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4</v>
      </c>
      <c r="AF13" s="166"/>
      <c r="AG13" s="166"/>
      <c r="AH13" s="166"/>
      <c r="AI13" s="166"/>
      <c r="AJ13" s="166"/>
      <c r="AK13" s="166"/>
      <c r="AL13" s="166"/>
      <c r="AM13" s="166"/>
      <c r="AN13" s="166" t="s">
        <v>1</v>
      </c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 t="s">
        <v>6</v>
      </c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 t="s">
        <v>196</v>
      </c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 t="s">
        <v>197</v>
      </c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</row>
    <row r="14" spans="1:135" s="3" customFormat="1" ht="13.5" customHeight="1" hidden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 t="s">
        <v>3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 t="s">
        <v>2</v>
      </c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</row>
    <row r="15" spans="1:135" s="3" customFormat="1" ht="66" customHeight="1" hidden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 t="s">
        <v>195</v>
      </c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 t="s">
        <v>194</v>
      </c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 t="s">
        <v>5</v>
      </c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</row>
    <row r="16" spans="1:135" s="4" customFormat="1" ht="12.75" hidden="1">
      <c r="A16" s="148">
        <v>1</v>
      </c>
      <c r="B16" s="148"/>
      <c r="C16" s="148"/>
      <c r="D16" s="148"/>
      <c r="E16" s="148"/>
      <c r="F16" s="148">
        <v>2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>
        <v>3</v>
      </c>
      <c r="AF16" s="148"/>
      <c r="AG16" s="148"/>
      <c r="AH16" s="148"/>
      <c r="AI16" s="148"/>
      <c r="AJ16" s="148"/>
      <c r="AK16" s="148"/>
      <c r="AL16" s="148"/>
      <c r="AM16" s="148"/>
      <c r="AN16" s="148">
        <v>4</v>
      </c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>
        <v>5</v>
      </c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>
        <v>6</v>
      </c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>
        <v>7</v>
      </c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>
        <v>8</v>
      </c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>
        <v>9</v>
      </c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>
        <v>10</v>
      </c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</row>
    <row r="17" spans="1:135" s="5" customFormat="1" ht="40.5" customHeight="1" hidden="1">
      <c r="A17" s="152"/>
      <c r="B17" s="152"/>
      <c r="C17" s="152"/>
      <c r="D17" s="152"/>
      <c r="E17" s="152"/>
      <c r="F17" s="166" t="s">
        <v>210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50"/>
      <c r="AF17" s="150"/>
      <c r="AG17" s="150"/>
      <c r="AH17" s="150"/>
      <c r="AI17" s="150"/>
      <c r="AJ17" s="150"/>
      <c r="AK17" s="150"/>
      <c r="AL17" s="150"/>
      <c r="AM17" s="150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>
        <f>AE17*(AN17+CY17)*12</f>
        <v>0</v>
      </c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</row>
    <row r="18" spans="1:135" s="5" customFormat="1" ht="24.75" customHeight="1" hidden="1">
      <c r="A18" s="152"/>
      <c r="B18" s="152"/>
      <c r="C18" s="152"/>
      <c r="D18" s="152"/>
      <c r="E18" s="152"/>
      <c r="F18" s="153" t="s">
        <v>190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0"/>
      <c r="AF18" s="150"/>
      <c r="AG18" s="150"/>
      <c r="AH18" s="150"/>
      <c r="AI18" s="150"/>
      <c r="AJ18" s="150"/>
      <c r="AK18" s="150"/>
      <c r="AL18" s="150"/>
      <c r="AM18" s="150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>
        <f>AE18*(AN18+CY18)*12</f>
        <v>0</v>
      </c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</row>
    <row r="19" spans="1:135" s="5" customFormat="1" ht="24" customHeight="1" hidden="1">
      <c r="A19" s="152"/>
      <c r="B19" s="152"/>
      <c r="C19" s="152"/>
      <c r="D19" s="152"/>
      <c r="E19" s="152"/>
      <c r="F19" s="153" t="s">
        <v>191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0"/>
      <c r="AF19" s="150"/>
      <c r="AG19" s="150"/>
      <c r="AH19" s="150"/>
      <c r="AI19" s="150"/>
      <c r="AJ19" s="150"/>
      <c r="AK19" s="150"/>
      <c r="AL19" s="150"/>
      <c r="AM19" s="150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>
        <f>AE19*(AN19+CY19)*12</f>
        <v>0</v>
      </c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</row>
    <row r="20" spans="1:135" s="5" customFormat="1" ht="15" customHeight="1" hidden="1">
      <c r="A20" s="152" t="s">
        <v>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0">
        <f>SUM(AE17:AE19)</f>
        <v>0</v>
      </c>
      <c r="AF20" s="150"/>
      <c r="AG20" s="150"/>
      <c r="AH20" s="150"/>
      <c r="AI20" s="150"/>
      <c r="AJ20" s="150"/>
      <c r="AK20" s="150"/>
      <c r="AL20" s="150"/>
      <c r="AM20" s="150"/>
      <c r="AN20" s="149">
        <f>SUM(AN17:AO19)</f>
        <v>0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 t="s">
        <v>9</v>
      </c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 t="s">
        <v>9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 t="s">
        <v>9</v>
      </c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 t="s">
        <v>9</v>
      </c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 t="s">
        <v>9</v>
      </c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49">
        <f>SUM(DO17:DO19)</f>
        <v>0</v>
      </c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</row>
    <row r="21" spans="1:135" s="5" customFormat="1" ht="15" customHeight="1" hidden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</row>
    <row r="22" spans="1:135" s="6" customFormat="1" ht="33" customHeight="1" hidden="1">
      <c r="A22" s="221" t="s">
        <v>211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</row>
    <row r="23" spans="1:135" s="2" customFormat="1" ht="10.5" customHeight="1" hidden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</row>
    <row r="24" spans="1:135" s="3" customFormat="1" ht="45" customHeight="1" hidden="1">
      <c r="A24" s="159" t="s">
        <v>0</v>
      </c>
      <c r="B24" s="160"/>
      <c r="C24" s="160"/>
      <c r="D24" s="160"/>
      <c r="E24" s="160"/>
      <c r="F24" s="159" t="s">
        <v>18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1"/>
      <c r="AD24" s="159" t="s">
        <v>15</v>
      </c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1"/>
      <c r="BC24" s="159" t="s">
        <v>76</v>
      </c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1"/>
      <c r="BS24" s="159" t="s">
        <v>16</v>
      </c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1"/>
      <c r="CI24" s="159" t="s">
        <v>17</v>
      </c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1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</row>
    <row r="25" spans="1:135" s="4" customFormat="1" ht="12.75" customHeight="1" hidden="1">
      <c r="A25" s="148">
        <v>1</v>
      </c>
      <c r="B25" s="148"/>
      <c r="C25" s="148"/>
      <c r="D25" s="148"/>
      <c r="E25" s="148"/>
      <c r="F25" s="148">
        <v>2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>
        <v>3</v>
      </c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>
        <v>4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>
        <v>5</v>
      </c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>
        <v>6</v>
      </c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</row>
    <row r="26" spans="1:135" s="5" customFormat="1" ht="15" customHeight="1" hidden="1">
      <c r="A26" s="152"/>
      <c r="B26" s="152"/>
      <c r="C26" s="152"/>
      <c r="D26" s="152"/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49">
        <f>AD26*BC26*BS26</f>
        <v>0</v>
      </c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</row>
    <row r="27" spans="1:135" s="5" customFormat="1" ht="15" customHeight="1" hidden="1">
      <c r="A27" s="152"/>
      <c r="B27" s="152"/>
      <c r="C27" s="152"/>
      <c r="D27" s="152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49">
        <f>AD27*BC27*BS27</f>
        <v>0</v>
      </c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</row>
    <row r="28" spans="1:135" s="5" customFormat="1" ht="15" customHeight="1" hidden="1">
      <c r="A28" s="171" t="s">
        <v>8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3"/>
      <c r="AD28" s="150" t="s">
        <v>9</v>
      </c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 t="s">
        <v>9</v>
      </c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 t="s">
        <v>9</v>
      </c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49">
        <f>SUM(CI26:CY27)</f>
        <v>0</v>
      </c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</row>
    <row r="29" spans="1:135" s="2" customFormat="1" ht="12" customHeight="1" hidden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</row>
    <row r="30" spans="1:135" s="6" customFormat="1" ht="15" hidden="1">
      <c r="A30" s="157" t="s">
        <v>198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</row>
    <row r="31" spans="1:135" s="2" customFormat="1" ht="10.5" customHeight="1" hidden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</row>
    <row r="32" spans="1:135" s="3" customFormat="1" ht="55.5" customHeight="1" hidden="1">
      <c r="A32" s="159" t="s">
        <v>0</v>
      </c>
      <c r="B32" s="160"/>
      <c r="C32" s="160"/>
      <c r="D32" s="160"/>
      <c r="E32" s="160"/>
      <c r="F32" s="159" t="s">
        <v>18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1"/>
      <c r="AD32" s="159" t="s">
        <v>19</v>
      </c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1"/>
      <c r="AY32" s="159" t="s">
        <v>20</v>
      </c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1"/>
      <c r="BQ32" s="159" t="s">
        <v>21</v>
      </c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1"/>
      <c r="CI32" s="159" t="s">
        <v>17</v>
      </c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1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</row>
    <row r="33" spans="1:135" s="4" customFormat="1" ht="12.75" hidden="1">
      <c r="A33" s="148">
        <v>1</v>
      </c>
      <c r="B33" s="148"/>
      <c r="C33" s="148"/>
      <c r="D33" s="148"/>
      <c r="E33" s="148"/>
      <c r="F33" s="148">
        <v>2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>
        <v>3</v>
      </c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>
        <v>4</v>
      </c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>
        <v>5</v>
      </c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>
        <v>6</v>
      </c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</row>
    <row r="34" spans="1:135" s="5" customFormat="1" ht="15" customHeight="1" hidden="1">
      <c r="A34" s="152"/>
      <c r="B34" s="152"/>
      <c r="C34" s="152"/>
      <c r="D34" s="152"/>
      <c r="E34" s="15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49">
        <f>AD34*AY34*BQ34</f>
        <v>0</v>
      </c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</row>
    <row r="35" spans="1:135" s="5" customFormat="1" ht="15" customHeight="1" hidden="1">
      <c r="A35" s="152"/>
      <c r="B35" s="152"/>
      <c r="C35" s="152"/>
      <c r="D35" s="152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49">
        <f>AD35*AY35*BQ35</f>
        <v>0</v>
      </c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</row>
    <row r="36" spans="1:135" s="5" customFormat="1" ht="15" customHeight="1" hidden="1">
      <c r="A36" s="171" t="s">
        <v>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3"/>
      <c r="AD36" s="150" t="s">
        <v>9</v>
      </c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 t="s">
        <v>9</v>
      </c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 t="s">
        <v>9</v>
      </c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49">
        <f>SUM(CI34:CI35)</f>
        <v>0</v>
      </c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</row>
    <row r="37" spans="1:135" s="5" customFormat="1" ht="15" customHeight="1" hidden="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</row>
    <row r="38" spans="1:135" s="6" customFormat="1" ht="41.25" customHeight="1" hidden="1">
      <c r="A38" s="175" t="s">
        <v>199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</row>
    <row r="39" spans="1:135" s="2" customFormat="1" ht="10.5" customHeight="1" hidden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</row>
    <row r="40" spans="1:135" s="2" customFormat="1" ht="55.5" customHeight="1" hidden="1">
      <c r="A40" s="159" t="s">
        <v>0</v>
      </c>
      <c r="B40" s="160"/>
      <c r="C40" s="160"/>
      <c r="D40" s="160"/>
      <c r="E40" s="160"/>
      <c r="F40" s="159" t="s">
        <v>72</v>
      </c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1"/>
      <c r="BV40" s="159" t="s">
        <v>23</v>
      </c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1"/>
      <c r="CL40" s="159" t="s">
        <v>22</v>
      </c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1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</row>
    <row r="41" spans="1:135" ht="12.75" hidden="1">
      <c r="A41" s="148">
        <v>1</v>
      </c>
      <c r="B41" s="148"/>
      <c r="C41" s="148"/>
      <c r="D41" s="148"/>
      <c r="E41" s="148"/>
      <c r="F41" s="148">
        <v>2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>
        <v>3</v>
      </c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>
        <v>4</v>
      </c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</row>
    <row r="42" spans="1:135" s="2" customFormat="1" ht="15" customHeight="1" hidden="1">
      <c r="A42" s="152" t="s">
        <v>24</v>
      </c>
      <c r="B42" s="152"/>
      <c r="C42" s="152"/>
      <c r="D42" s="152"/>
      <c r="E42" s="152"/>
      <c r="F42" s="9"/>
      <c r="G42" s="176" t="s">
        <v>35</v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7"/>
      <c r="BV42" s="150" t="s">
        <v>9</v>
      </c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49">
        <f>CL43</f>
        <v>0</v>
      </c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</row>
    <row r="43" spans="1:135" ht="12.75" hidden="1">
      <c r="A43" s="180" t="s">
        <v>25</v>
      </c>
      <c r="B43" s="151"/>
      <c r="C43" s="151"/>
      <c r="D43" s="151"/>
      <c r="E43" s="151"/>
      <c r="F43" s="11"/>
      <c r="G43" s="183" t="s">
        <v>2</v>
      </c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4"/>
      <c r="BV43" s="185">
        <f>DO20</f>
        <v>0</v>
      </c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7"/>
      <c r="CL43" s="185">
        <f>BV43*22%</f>
        <v>0</v>
      </c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2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</row>
    <row r="44" spans="1:135" ht="12.75" hidden="1">
      <c r="A44" s="181"/>
      <c r="B44" s="182"/>
      <c r="C44" s="182"/>
      <c r="D44" s="182"/>
      <c r="E44" s="182"/>
      <c r="F44" s="10"/>
      <c r="G44" s="196" t="s">
        <v>36</v>
      </c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7"/>
      <c r="BV44" s="188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90"/>
      <c r="CL44" s="193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5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</row>
    <row r="45" spans="1:135" ht="13.5" customHeight="1" hidden="1">
      <c r="A45" s="152" t="s">
        <v>26</v>
      </c>
      <c r="B45" s="152"/>
      <c r="C45" s="152"/>
      <c r="D45" s="152"/>
      <c r="E45" s="152"/>
      <c r="F45" s="9"/>
      <c r="G45" s="178" t="s">
        <v>37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9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</row>
    <row r="46" spans="1:135" ht="26.25" customHeight="1" hidden="1">
      <c r="A46" s="152" t="s">
        <v>27</v>
      </c>
      <c r="B46" s="152"/>
      <c r="C46" s="152"/>
      <c r="D46" s="152"/>
      <c r="E46" s="152"/>
      <c r="F46" s="9"/>
      <c r="G46" s="178" t="s">
        <v>38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9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</row>
    <row r="47" spans="1:135" ht="26.25" customHeight="1" hidden="1">
      <c r="A47" s="152" t="s">
        <v>28</v>
      </c>
      <c r="B47" s="152"/>
      <c r="C47" s="152"/>
      <c r="D47" s="152"/>
      <c r="E47" s="152"/>
      <c r="F47" s="9"/>
      <c r="G47" s="176" t="s">
        <v>39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7"/>
      <c r="BV47" s="150" t="s">
        <v>9</v>
      </c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49">
        <f>CL48+CL51</f>
        <v>0</v>
      </c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</row>
    <row r="48" spans="1:135" ht="12.75" hidden="1">
      <c r="A48" s="180" t="s">
        <v>29</v>
      </c>
      <c r="B48" s="151"/>
      <c r="C48" s="151"/>
      <c r="D48" s="151"/>
      <c r="E48" s="151"/>
      <c r="F48" s="11"/>
      <c r="G48" s="183" t="s">
        <v>2</v>
      </c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4"/>
      <c r="BV48" s="185">
        <f>DO20</f>
        <v>0</v>
      </c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7"/>
      <c r="CL48" s="185">
        <f>BV48*2.9%</f>
        <v>0</v>
      </c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2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</row>
    <row r="49" spans="1:135" ht="25.5" customHeight="1" hidden="1">
      <c r="A49" s="181"/>
      <c r="B49" s="182"/>
      <c r="C49" s="182"/>
      <c r="D49" s="182"/>
      <c r="E49" s="182"/>
      <c r="F49" s="10"/>
      <c r="G49" s="196" t="s">
        <v>40</v>
      </c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7"/>
      <c r="BV49" s="188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90"/>
      <c r="CL49" s="193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5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</row>
    <row r="50" spans="1:135" ht="26.25" customHeight="1" hidden="1">
      <c r="A50" s="152" t="s">
        <v>30</v>
      </c>
      <c r="B50" s="152"/>
      <c r="C50" s="152"/>
      <c r="D50" s="152"/>
      <c r="E50" s="152"/>
      <c r="F50" s="9"/>
      <c r="G50" s="178" t="s">
        <v>41</v>
      </c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9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</row>
    <row r="51" spans="1:135" ht="27" customHeight="1" hidden="1">
      <c r="A51" s="152" t="s">
        <v>31</v>
      </c>
      <c r="B51" s="152"/>
      <c r="C51" s="152"/>
      <c r="D51" s="152"/>
      <c r="E51" s="152"/>
      <c r="F51" s="9"/>
      <c r="G51" s="178" t="s">
        <v>42</v>
      </c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9"/>
      <c r="BV51" s="149">
        <f>DO20</f>
        <v>0</v>
      </c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49">
        <f>BV51*0.2%</f>
        <v>0</v>
      </c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</row>
    <row r="52" spans="1:135" ht="27" customHeight="1" hidden="1">
      <c r="A52" s="152" t="s">
        <v>32</v>
      </c>
      <c r="B52" s="152"/>
      <c r="C52" s="152"/>
      <c r="D52" s="152"/>
      <c r="E52" s="152"/>
      <c r="F52" s="9"/>
      <c r="G52" s="178" t="s">
        <v>43</v>
      </c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9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</row>
    <row r="53" spans="1:135" ht="27" customHeight="1" hidden="1">
      <c r="A53" s="152" t="s">
        <v>33</v>
      </c>
      <c r="B53" s="152"/>
      <c r="C53" s="152"/>
      <c r="D53" s="152"/>
      <c r="E53" s="152"/>
      <c r="F53" s="9"/>
      <c r="G53" s="178" t="s">
        <v>43</v>
      </c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9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</row>
    <row r="54" spans="1:135" ht="26.25" customHeight="1" hidden="1">
      <c r="A54" s="152" t="s">
        <v>34</v>
      </c>
      <c r="B54" s="152"/>
      <c r="C54" s="152"/>
      <c r="D54" s="152"/>
      <c r="E54" s="152"/>
      <c r="F54" s="9"/>
      <c r="G54" s="176" t="s">
        <v>44</v>
      </c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7"/>
      <c r="BV54" s="149">
        <f>DO20</f>
        <v>0</v>
      </c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49">
        <f>BV54*5.1%</f>
        <v>0</v>
      </c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</row>
    <row r="55" spans="1:135" ht="13.5" customHeight="1" hidden="1">
      <c r="A55" s="152"/>
      <c r="B55" s="152"/>
      <c r="C55" s="152"/>
      <c r="D55" s="152"/>
      <c r="E55" s="152"/>
      <c r="F55" s="201" t="s">
        <v>8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3"/>
      <c r="BV55" s="150" t="s">
        <v>9</v>
      </c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49">
        <f>CL42+CL47+CL54</f>
        <v>0</v>
      </c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</row>
    <row r="56" spans="1:135" s="8" customFormat="1" ht="48" customHeight="1" hidden="1">
      <c r="A56" s="198" t="s">
        <v>208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</row>
    <row r="57" spans="1:135" s="8" customFormat="1" ht="17.25" customHeight="1" hidden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</row>
    <row r="58" spans="1:135" s="6" customFormat="1" ht="14.25" hidden="1">
      <c r="A58" s="168" t="s">
        <v>45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</row>
    <row r="59" spans="1:135" s="2" customFormat="1" ht="6" customHeight="1" hidden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</row>
    <row r="60" spans="1:135" s="6" customFormat="1" ht="15" hidden="1">
      <c r="A60" s="226" t="s">
        <v>11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</row>
    <row r="61" spans="1:135" s="6" customFormat="1" ht="6" customHeight="1" hidden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</row>
    <row r="62" spans="1:135" s="2" customFormat="1" ht="10.5" customHeight="1" hidden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</row>
    <row r="63" spans="1:135" s="3" customFormat="1" ht="45" customHeight="1" hidden="1">
      <c r="A63" s="159" t="s">
        <v>0</v>
      </c>
      <c r="B63" s="160"/>
      <c r="C63" s="160"/>
      <c r="D63" s="160"/>
      <c r="E63" s="160"/>
      <c r="F63" s="161"/>
      <c r="G63" s="159" t="s">
        <v>48</v>
      </c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1"/>
      <c r="BC63" s="159" t="s">
        <v>49</v>
      </c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1"/>
      <c r="BS63" s="159" t="s">
        <v>50</v>
      </c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1"/>
      <c r="CI63" s="159" t="s">
        <v>47</v>
      </c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1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</row>
    <row r="64" spans="1:135" s="4" customFormat="1" ht="12.75" hidden="1">
      <c r="A64" s="148">
        <v>1</v>
      </c>
      <c r="B64" s="148"/>
      <c r="C64" s="148"/>
      <c r="D64" s="148"/>
      <c r="E64" s="148"/>
      <c r="F64" s="148"/>
      <c r="G64" s="148">
        <v>2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>
        <v>3</v>
      </c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>
        <v>4</v>
      </c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>
        <v>5</v>
      </c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</row>
    <row r="65" spans="1:135" s="5" customFormat="1" ht="15" customHeight="1" hidden="1">
      <c r="A65" s="152"/>
      <c r="B65" s="152"/>
      <c r="C65" s="152"/>
      <c r="D65" s="152"/>
      <c r="E65" s="152"/>
      <c r="F65" s="152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</row>
    <row r="66" spans="1:135" s="5" customFormat="1" ht="15" customHeight="1" hidden="1">
      <c r="A66" s="152"/>
      <c r="B66" s="152"/>
      <c r="C66" s="152"/>
      <c r="D66" s="152"/>
      <c r="E66" s="152"/>
      <c r="F66" s="152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</row>
    <row r="67" spans="1:135" s="5" customFormat="1" ht="15" customHeight="1" hidden="1">
      <c r="A67" s="152"/>
      <c r="B67" s="152"/>
      <c r="C67" s="152"/>
      <c r="D67" s="152"/>
      <c r="E67" s="152"/>
      <c r="F67" s="152"/>
      <c r="G67" s="202" t="s">
        <v>8</v>
      </c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3"/>
      <c r="BC67" s="150" t="s">
        <v>9</v>
      </c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 t="s">
        <v>9</v>
      </c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49">
        <v>0</v>
      </c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</row>
    <row r="68" spans="1:135" ht="12" customHeight="1" hidden="1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</row>
    <row r="69" spans="1:135" s="6" customFormat="1" ht="14.25">
      <c r="A69" s="168" t="s">
        <v>51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</row>
    <row r="70" spans="1:135" s="2" customFormat="1" ht="6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</row>
    <row r="71" spans="1:135" s="6" customFormat="1" ht="15">
      <c r="A71" s="162" t="s">
        <v>11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5" t="s">
        <v>277</v>
      </c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</row>
    <row r="72" spans="1:135" s="2" customFormat="1" ht="10.5" customHeight="1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</row>
    <row r="73" spans="1:135" s="3" customFormat="1" ht="55.5" customHeight="1">
      <c r="A73" s="159" t="s">
        <v>0</v>
      </c>
      <c r="B73" s="160"/>
      <c r="C73" s="160"/>
      <c r="D73" s="160"/>
      <c r="E73" s="160"/>
      <c r="F73" s="161"/>
      <c r="G73" s="159" t="s">
        <v>14</v>
      </c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1"/>
      <c r="BC73" s="159" t="s">
        <v>52</v>
      </c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1"/>
      <c r="BS73" s="159" t="s">
        <v>53</v>
      </c>
      <c r="BT73" s="160"/>
      <c r="BU73" s="160"/>
      <c r="BV73" s="160"/>
      <c r="BW73" s="160"/>
      <c r="BX73" s="160"/>
      <c r="BY73" s="160"/>
      <c r="BZ73" s="160"/>
      <c r="CA73" s="160"/>
      <c r="CB73" s="160"/>
      <c r="CC73" s="161"/>
      <c r="CD73" s="159" t="s">
        <v>77</v>
      </c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1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</row>
    <row r="74" spans="1:135" s="4" customFormat="1" ht="12.75">
      <c r="A74" s="148">
        <v>1</v>
      </c>
      <c r="B74" s="148"/>
      <c r="C74" s="148"/>
      <c r="D74" s="148"/>
      <c r="E74" s="148"/>
      <c r="F74" s="148"/>
      <c r="G74" s="148">
        <v>2</v>
      </c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>
        <v>3</v>
      </c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>
        <v>4</v>
      </c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>
        <v>5</v>
      </c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</row>
    <row r="75" spans="1:135" s="5" customFormat="1" ht="15" customHeight="1">
      <c r="A75" s="152"/>
      <c r="B75" s="152"/>
      <c r="C75" s="152"/>
      <c r="D75" s="152"/>
      <c r="E75" s="152"/>
      <c r="F75" s="152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</row>
    <row r="76" spans="1:135" s="5" customFormat="1" ht="15" customHeight="1">
      <c r="A76" s="152"/>
      <c r="B76" s="152"/>
      <c r="C76" s="152"/>
      <c r="D76" s="152"/>
      <c r="E76" s="152"/>
      <c r="F76" s="152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</row>
    <row r="77" spans="1:135" s="5" customFormat="1" ht="15" customHeight="1">
      <c r="A77" s="152"/>
      <c r="B77" s="152"/>
      <c r="C77" s="152"/>
      <c r="D77" s="152"/>
      <c r="E77" s="152"/>
      <c r="F77" s="152"/>
      <c r="G77" s="202" t="s">
        <v>8</v>
      </c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3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 t="s">
        <v>9</v>
      </c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49">
        <f>CD75</f>
        <v>0</v>
      </c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</row>
    <row r="78" spans="1:135" s="2" customFormat="1" ht="12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</row>
    <row r="79" spans="1:135" s="6" customFormat="1" ht="14.25" hidden="1">
      <c r="A79" s="168" t="s">
        <v>54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</row>
    <row r="80" spans="1:135" s="2" customFormat="1" ht="6" customHeight="1" hidden="1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</row>
    <row r="81" spans="1:135" s="6" customFormat="1" ht="15" hidden="1">
      <c r="A81" s="162" t="s">
        <v>11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</row>
    <row r="82" spans="1:135" s="2" customFormat="1" ht="15" customHeight="1" hidden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</row>
    <row r="83" spans="1:135" s="3" customFormat="1" ht="45" customHeight="1" hidden="1">
      <c r="A83" s="159" t="s">
        <v>0</v>
      </c>
      <c r="B83" s="160"/>
      <c r="C83" s="160"/>
      <c r="D83" s="160"/>
      <c r="E83" s="160"/>
      <c r="F83" s="161"/>
      <c r="G83" s="159" t="s">
        <v>48</v>
      </c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1"/>
      <c r="BC83" s="159" t="s">
        <v>49</v>
      </c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1"/>
      <c r="BS83" s="159" t="s">
        <v>50</v>
      </c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1"/>
      <c r="CI83" s="159" t="s">
        <v>47</v>
      </c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1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</row>
    <row r="84" spans="1:135" s="4" customFormat="1" ht="12.75" hidden="1">
      <c r="A84" s="148">
        <v>1</v>
      </c>
      <c r="B84" s="148"/>
      <c r="C84" s="148"/>
      <c r="D84" s="148"/>
      <c r="E84" s="148"/>
      <c r="F84" s="148"/>
      <c r="G84" s="148">
        <v>2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>
        <v>3</v>
      </c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>
        <v>4</v>
      </c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>
        <v>5</v>
      </c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</row>
    <row r="85" spans="1:135" s="5" customFormat="1" ht="15" customHeight="1" hidden="1">
      <c r="A85" s="152"/>
      <c r="B85" s="152"/>
      <c r="C85" s="152"/>
      <c r="D85" s="152"/>
      <c r="E85" s="152"/>
      <c r="F85" s="152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</row>
    <row r="86" spans="1:135" s="5" customFormat="1" ht="15" customHeight="1" hidden="1">
      <c r="A86" s="152"/>
      <c r="B86" s="152"/>
      <c r="C86" s="152"/>
      <c r="D86" s="152"/>
      <c r="E86" s="152"/>
      <c r="F86" s="152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</row>
    <row r="87" spans="1:135" s="5" customFormat="1" ht="15" customHeight="1" hidden="1">
      <c r="A87" s="152"/>
      <c r="B87" s="152"/>
      <c r="C87" s="152"/>
      <c r="D87" s="152"/>
      <c r="E87" s="152"/>
      <c r="F87" s="152"/>
      <c r="G87" s="202" t="s">
        <v>8</v>
      </c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3"/>
      <c r="BC87" s="150" t="s">
        <v>9</v>
      </c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 t="s">
        <v>9</v>
      </c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49">
        <v>0</v>
      </c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</row>
    <row r="88" spans="1:135" s="2" customFormat="1" ht="12" customHeight="1" hidden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</row>
    <row r="89" spans="1:135" s="6" customFormat="1" ht="27" customHeight="1" hidden="1">
      <c r="A89" s="200" t="s">
        <v>207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</row>
    <row r="90" spans="1:135" s="2" customFormat="1" ht="6" customHeight="1" hidden="1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</row>
    <row r="91" spans="1:135" s="6" customFormat="1" ht="15" hidden="1">
      <c r="A91" s="162" t="s">
        <v>11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</row>
    <row r="92" spans="1:135" s="2" customFormat="1" ht="10.5" customHeight="1" hidden="1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</row>
    <row r="93" spans="1:135" s="3" customFormat="1" ht="45" customHeight="1" hidden="1">
      <c r="A93" s="159" t="s">
        <v>0</v>
      </c>
      <c r="B93" s="160"/>
      <c r="C93" s="160"/>
      <c r="D93" s="160"/>
      <c r="E93" s="160"/>
      <c r="F93" s="161"/>
      <c r="G93" s="159" t="s">
        <v>48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1"/>
      <c r="BC93" s="159" t="s">
        <v>49</v>
      </c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1"/>
      <c r="BS93" s="159" t="s">
        <v>50</v>
      </c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1"/>
      <c r="CI93" s="159" t="s">
        <v>47</v>
      </c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1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</row>
    <row r="94" spans="1:135" s="4" customFormat="1" ht="12.75" hidden="1">
      <c r="A94" s="148">
        <v>1</v>
      </c>
      <c r="B94" s="148"/>
      <c r="C94" s="148"/>
      <c r="D94" s="148"/>
      <c r="E94" s="148"/>
      <c r="F94" s="148"/>
      <c r="G94" s="148">
        <v>2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>
        <v>3</v>
      </c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>
        <v>4</v>
      </c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>
        <v>5</v>
      </c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</row>
    <row r="95" spans="1:135" s="5" customFormat="1" ht="15" customHeight="1" hidden="1">
      <c r="A95" s="152"/>
      <c r="B95" s="152"/>
      <c r="C95" s="152"/>
      <c r="D95" s="152"/>
      <c r="E95" s="152"/>
      <c r="F95" s="152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</row>
    <row r="96" spans="1:135" s="5" customFormat="1" ht="15" customHeight="1" hidden="1">
      <c r="A96" s="152"/>
      <c r="B96" s="152"/>
      <c r="C96" s="152"/>
      <c r="D96" s="152"/>
      <c r="E96" s="152"/>
      <c r="F96" s="152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</row>
    <row r="97" spans="1:135" s="5" customFormat="1" ht="15" customHeight="1" hidden="1">
      <c r="A97" s="152"/>
      <c r="B97" s="152"/>
      <c r="C97" s="152"/>
      <c r="D97" s="152"/>
      <c r="E97" s="152"/>
      <c r="F97" s="152"/>
      <c r="G97" s="202" t="s">
        <v>8</v>
      </c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3"/>
      <c r="BC97" s="150" t="s">
        <v>9</v>
      </c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 t="s">
        <v>9</v>
      </c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</row>
    <row r="98" spans="1:135" s="5" customFormat="1" ht="15" customHeight="1" hidden="1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</row>
    <row r="99" spans="1:135" s="6" customFormat="1" ht="14.25">
      <c r="A99" s="168" t="s">
        <v>55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</row>
    <row r="100" spans="1:135" s="2" customFormat="1" ht="6" customHeigh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</row>
    <row r="101" spans="1:135" s="6" customFormat="1" ht="15">
      <c r="A101" s="162" t="s">
        <v>11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5" t="s">
        <v>165</v>
      </c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</row>
    <row r="102" spans="1:135" s="2" customFormat="1" ht="10.5" customHeight="1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</row>
    <row r="103" spans="1:135" s="6" customFormat="1" ht="15" hidden="1">
      <c r="A103" s="157" t="s">
        <v>200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</row>
    <row r="104" spans="1:135" s="2" customFormat="1" ht="10.5" customHeight="1" hidden="1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</row>
    <row r="105" spans="1:135" s="3" customFormat="1" ht="45" customHeight="1" hidden="1">
      <c r="A105" s="145" t="s">
        <v>0</v>
      </c>
      <c r="B105" s="146"/>
      <c r="C105" s="146"/>
      <c r="D105" s="146"/>
      <c r="E105" s="146"/>
      <c r="F105" s="147"/>
      <c r="G105" s="145" t="s">
        <v>14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7"/>
      <c r="AO105" s="145" t="s">
        <v>57</v>
      </c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7"/>
      <c r="BE105" s="145" t="s">
        <v>58</v>
      </c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7"/>
      <c r="BU105" s="145" t="s">
        <v>59</v>
      </c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7"/>
      <c r="CK105" s="145" t="s">
        <v>17</v>
      </c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</row>
    <row r="106" spans="1:135" s="4" customFormat="1" ht="12.75" hidden="1">
      <c r="A106" s="148">
        <v>1</v>
      </c>
      <c r="B106" s="148"/>
      <c r="C106" s="148"/>
      <c r="D106" s="148"/>
      <c r="E106" s="148"/>
      <c r="F106" s="148"/>
      <c r="G106" s="148">
        <v>2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>
        <v>3</v>
      </c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>
        <v>4</v>
      </c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>
        <v>5</v>
      </c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>
        <v>6</v>
      </c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</row>
    <row r="107" spans="1:135" s="5" customFormat="1" ht="15" customHeight="1" hidden="1">
      <c r="A107" s="152"/>
      <c r="B107" s="152"/>
      <c r="C107" s="152"/>
      <c r="D107" s="152"/>
      <c r="E107" s="152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</row>
    <row r="108" spans="1:135" s="5" customFormat="1" ht="15" customHeight="1" hidden="1">
      <c r="A108" s="152"/>
      <c r="B108" s="152"/>
      <c r="C108" s="152"/>
      <c r="D108" s="152"/>
      <c r="E108" s="152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</row>
    <row r="109" spans="1:135" s="5" customFormat="1" ht="15" customHeight="1" hidden="1">
      <c r="A109" s="152"/>
      <c r="B109" s="152"/>
      <c r="C109" s="152"/>
      <c r="D109" s="152"/>
      <c r="E109" s="152"/>
      <c r="F109" s="152"/>
      <c r="G109" s="211" t="s">
        <v>56</v>
      </c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3"/>
      <c r="AO109" s="150" t="s">
        <v>9</v>
      </c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 t="s">
        <v>9</v>
      </c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 t="s">
        <v>9</v>
      </c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</row>
    <row r="110" spans="1:135" s="5" customFormat="1" ht="11.25" customHeight="1" hidden="1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</row>
    <row r="111" spans="1:135" s="6" customFormat="1" ht="15" hidden="1">
      <c r="A111" s="157" t="s">
        <v>201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</row>
    <row r="112" spans="1:135" s="2" customFormat="1" ht="10.5" customHeight="1" hidden="1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</row>
    <row r="113" spans="1:135" s="3" customFormat="1" ht="45" customHeight="1" hidden="1">
      <c r="A113" s="159" t="s">
        <v>0</v>
      </c>
      <c r="B113" s="160"/>
      <c r="C113" s="160"/>
      <c r="D113" s="160"/>
      <c r="E113" s="160"/>
      <c r="F113" s="161"/>
      <c r="G113" s="159" t="s">
        <v>14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1"/>
      <c r="BC113" s="159" t="s">
        <v>60</v>
      </c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1"/>
      <c r="BS113" s="159" t="s">
        <v>61</v>
      </c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1"/>
      <c r="CI113" s="159" t="s">
        <v>46</v>
      </c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1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</row>
    <row r="114" spans="1:135" s="4" customFormat="1" ht="12.75" hidden="1">
      <c r="A114" s="148">
        <v>1</v>
      </c>
      <c r="B114" s="148"/>
      <c r="C114" s="148"/>
      <c r="D114" s="148"/>
      <c r="E114" s="148"/>
      <c r="F114" s="148"/>
      <c r="G114" s="148">
        <v>2</v>
      </c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>
        <v>3</v>
      </c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>
        <v>4</v>
      </c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>
        <v>5</v>
      </c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</row>
    <row r="115" spans="1:135" s="5" customFormat="1" ht="15" customHeight="1" hidden="1">
      <c r="A115" s="152"/>
      <c r="B115" s="152"/>
      <c r="C115" s="152"/>
      <c r="D115" s="152"/>
      <c r="E115" s="152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</row>
    <row r="116" spans="1:135" s="5" customFormat="1" ht="15" customHeight="1" hidden="1">
      <c r="A116" s="152"/>
      <c r="B116" s="152"/>
      <c r="C116" s="152"/>
      <c r="D116" s="152"/>
      <c r="E116" s="152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</row>
    <row r="117" spans="1:135" s="5" customFormat="1" ht="15" customHeight="1" hidden="1">
      <c r="A117" s="152"/>
      <c r="B117" s="152"/>
      <c r="C117" s="152"/>
      <c r="D117" s="152"/>
      <c r="E117" s="152"/>
      <c r="F117" s="152"/>
      <c r="G117" s="202" t="s">
        <v>8</v>
      </c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3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</row>
    <row r="118" spans="1:135" s="5" customFormat="1" ht="12.75" customHeight="1" hidden="1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</row>
    <row r="119" spans="1:135" s="6" customFormat="1" ht="15" hidden="1">
      <c r="A119" s="157" t="s">
        <v>202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</row>
    <row r="120" spans="1:135" s="2" customFormat="1" ht="10.5" customHeight="1" hidden="1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</row>
    <row r="121" spans="1:135" s="3" customFormat="1" ht="45" customHeight="1" hidden="1">
      <c r="A121" s="145" t="s">
        <v>0</v>
      </c>
      <c r="B121" s="146"/>
      <c r="C121" s="146"/>
      <c r="D121" s="146"/>
      <c r="E121" s="146"/>
      <c r="F121" s="147"/>
      <c r="G121" s="145" t="s">
        <v>48</v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7"/>
      <c r="AO121" s="145" t="s">
        <v>62</v>
      </c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7"/>
      <c r="BE121" s="145" t="s">
        <v>63</v>
      </c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7"/>
      <c r="BU121" s="145" t="s">
        <v>64</v>
      </c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7"/>
      <c r="CK121" s="145" t="s">
        <v>65</v>
      </c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</row>
    <row r="122" spans="1:135" s="4" customFormat="1" ht="12.75" hidden="1">
      <c r="A122" s="148">
        <v>1</v>
      </c>
      <c r="B122" s="148"/>
      <c r="C122" s="148"/>
      <c r="D122" s="148"/>
      <c r="E122" s="148"/>
      <c r="F122" s="148"/>
      <c r="G122" s="148">
        <v>2</v>
      </c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>
        <v>4</v>
      </c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>
        <v>5</v>
      </c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>
        <v>6</v>
      </c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>
        <v>6</v>
      </c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</row>
    <row r="123" spans="1:135" s="5" customFormat="1" ht="15" customHeight="1" hidden="1">
      <c r="A123" s="152"/>
      <c r="B123" s="152"/>
      <c r="C123" s="152"/>
      <c r="D123" s="152"/>
      <c r="E123" s="152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0"/>
      <c r="CU123" s="150"/>
      <c r="CV123" s="150"/>
      <c r="CW123" s="150"/>
      <c r="CX123" s="150"/>
      <c r="CY123" s="150"/>
      <c r="CZ123" s="150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</row>
    <row r="124" spans="1:135" s="5" customFormat="1" ht="15" customHeight="1" hidden="1">
      <c r="A124" s="152"/>
      <c r="B124" s="152"/>
      <c r="C124" s="152"/>
      <c r="D124" s="152"/>
      <c r="E124" s="152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</row>
    <row r="125" spans="1:135" s="5" customFormat="1" ht="15" customHeight="1" hidden="1">
      <c r="A125" s="152"/>
      <c r="B125" s="152"/>
      <c r="C125" s="152"/>
      <c r="D125" s="152"/>
      <c r="E125" s="152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</row>
    <row r="126" spans="1:135" s="5" customFormat="1" ht="15" customHeight="1" hidden="1">
      <c r="A126" s="152"/>
      <c r="B126" s="152"/>
      <c r="C126" s="152"/>
      <c r="D126" s="152"/>
      <c r="E126" s="152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</row>
    <row r="127" spans="1:135" s="5" customFormat="1" ht="15" customHeight="1" hidden="1">
      <c r="A127" s="152"/>
      <c r="B127" s="152"/>
      <c r="C127" s="152"/>
      <c r="D127" s="152"/>
      <c r="E127" s="152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</row>
    <row r="128" spans="1:135" s="5" customFormat="1" ht="15" customHeight="1" hidden="1">
      <c r="A128" s="152"/>
      <c r="B128" s="152"/>
      <c r="C128" s="152"/>
      <c r="D128" s="152"/>
      <c r="E128" s="152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  <c r="CZ128" s="150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</row>
    <row r="129" spans="1:135" s="5" customFormat="1" ht="15" customHeight="1" hidden="1">
      <c r="A129" s="152"/>
      <c r="B129" s="152"/>
      <c r="C129" s="152"/>
      <c r="D129" s="152"/>
      <c r="E129" s="152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50"/>
      <c r="CV129" s="150"/>
      <c r="CW129" s="150"/>
      <c r="CX129" s="150"/>
      <c r="CY129" s="150"/>
      <c r="CZ129" s="150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</row>
    <row r="130" spans="1:135" s="5" customFormat="1" ht="15" customHeight="1" hidden="1">
      <c r="A130" s="152"/>
      <c r="B130" s="152"/>
      <c r="C130" s="152"/>
      <c r="D130" s="152"/>
      <c r="E130" s="152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</row>
    <row r="131" spans="1:135" s="5" customFormat="1" ht="15" customHeight="1" hidden="1">
      <c r="A131" s="152"/>
      <c r="B131" s="152"/>
      <c r="C131" s="152"/>
      <c r="D131" s="152"/>
      <c r="E131" s="152"/>
      <c r="F131" s="152"/>
      <c r="G131" s="201" t="s">
        <v>8</v>
      </c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3"/>
      <c r="AO131" s="150" t="s">
        <v>9</v>
      </c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 t="s">
        <v>9</v>
      </c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 t="s">
        <v>9</v>
      </c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0"/>
      <c r="CN131" s="150"/>
      <c r="CO131" s="150"/>
      <c r="CP131" s="150"/>
      <c r="CQ131" s="150"/>
      <c r="CR131" s="150"/>
      <c r="CS131" s="150"/>
      <c r="CT131" s="150"/>
      <c r="CU131" s="150"/>
      <c r="CV131" s="150"/>
      <c r="CW131" s="150"/>
      <c r="CX131" s="150"/>
      <c r="CY131" s="150"/>
      <c r="CZ131" s="150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</row>
    <row r="132" spans="1:135" s="2" customFormat="1" ht="12" customHeight="1" hidden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  <c r="CZ132" s="174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</row>
    <row r="133" spans="1:135" s="6" customFormat="1" ht="15" hidden="1">
      <c r="A133" s="157" t="s">
        <v>203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</row>
    <row r="134" spans="1:135" s="2" customFormat="1" ht="10.5" customHeight="1" hidden="1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</row>
    <row r="135" spans="1:135" s="3" customFormat="1" ht="45" customHeight="1" hidden="1">
      <c r="A135" s="159" t="s">
        <v>0</v>
      </c>
      <c r="B135" s="160"/>
      <c r="C135" s="160"/>
      <c r="D135" s="160"/>
      <c r="E135" s="160"/>
      <c r="F135" s="161"/>
      <c r="G135" s="159" t="s">
        <v>48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1"/>
      <c r="BC135" s="159" t="s">
        <v>66</v>
      </c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1"/>
      <c r="BS135" s="159" t="s">
        <v>68</v>
      </c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1"/>
      <c r="CI135" s="159" t="s">
        <v>67</v>
      </c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1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</row>
    <row r="136" spans="1:135" s="4" customFormat="1" ht="12.75" hidden="1">
      <c r="A136" s="148">
        <v>1</v>
      </c>
      <c r="B136" s="148"/>
      <c r="C136" s="148"/>
      <c r="D136" s="148"/>
      <c r="E136" s="148"/>
      <c r="F136" s="148"/>
      <c r="G136" s="148">
        <v>2</v>
      </c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>
        <v>4</v>
      </c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>
        <v>5</v>
      </c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>
        <v>6</v>
      </c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</row>
    <row r="137" spans="1:135" s="5" customFormat="1" ht="15" customHeight="1" hidden="1">
      <c r="A137" s="152"/>
      <c r="B137" s="152"/>
      <c r="C137" s="152"/>
      <c r="D137" s="152"/>
      <c r="E137" s="152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</row>
    <row r="138" spans="1:135" s="5" customFormat="1" ht="15" customHeight="1" hidden="1">
      <c r="A138" s="152"/>
      <c r="B138" s="152"/>
      <c r="C138" s="152"/>
      <c r="D138" s="152"/>
      <c r="E138" s="152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</row>
    <row r="139" spans="1:135" s="5" customFormat="1" ht="15" customHeight="1" hidden="1">
      <c r="A139" s="152"/>
      <c r="B139" s="152"/>
      <c r="C139" s="152"/>
      <c r="D139" s="152"/>
      <c r="E139" s="152"/>
      <c r="F139" s="152"/>
      <c r="G139" s="202" t="s">
        <v>8</v>
      </c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3"/>
      <c r="BC139" s="150" t="s">
        <v>9</v>
      </c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 t="s">
        <v>9</v>
      </c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0" t="s">
        <v>9</v>
      </c>
      <c r="CJ139" s="150"/>
      <c r="CK139" s="150"/>
      <c r="CL139" s="150"/>
      <c r="CM139" s="150"/>
      <c r="CN139" s="150"/>
      <c r="CO139" s="150"/>
      <c r="CP139" s="150"/>
      <c r="CQ139" s="150"/>
      <c r="CR139" s="150"/>
      <c r="CS139" s="150"/>
      <c r="CT139" s="150"/>
      <c r="CU139" s="150"/>
      <c r="CV139" s="150"/>
      <c r="CW139" s="150"/>
      <c r="CX139" s="150"/>
      <c r="CY139" s="150"/>
      <c r="CZ139" s="150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</row>
    <row r="140" spans="1:135" s="5" customFormat="1" ht="15" customHeight="1" hidden="1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</row>
    <row r="141" spans="1:135" s="6" customFormat="1" ht="15" hidden="1">
      <c r="A141" s="157" t="s">
        <v>204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</row>
    <row r="142" spans="1:135" s="2" customFormat="1" ht="10.5" customHeight="1" hidden="1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</row>
    <row r="143" spans="1:135" s="3" customFormat="1" ht="45" customHeight="1" hidden="1">
      <c r="A143" s="159" t="s">
        <v>0</v>
      </c>
      <c r="B143" s="160"/>
      <c r="C143" s="160"/>
      <c r="D143" s="160"/>
      <c r="E143" s="160"/>
      <c r="F143" s="161"/>
      <c r="G143" s="159" t="s">
        <v>14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1"/>
      <c r="BC143" s="159" t="s">
        <v>69</v>
      </c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1"/>
      <c r="BS143" s="159" t="s">
        <v>70</v>
      </c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1"/>
      <c r="CI143" s="159" t="s">
        <v>71</v>
      </c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1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</row>
    <row r="144" spans="1:135" s="4" customFormat="1" ht="12.75" hidden="1">
      <c r="A144" s="148">
        <v>1</v>
      </c>
      <c r="B144" s="148"/>
      <c r="C144" s="148"/>
      <c r="D144" s="148"/>
      <c r="E144" s="148"/>
      <c r="F144" s="148"/>
      <c r="G144" s="148">
        <v>2</v>
      </c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>
        <v>3</v>
      </c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>
        <v>4</v>
      </c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>
        <v>5</v>
      </c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</row>
    <row r="145" spans="1:135" s="4" customFormat="1" ht="12.75" hidden="1">
      <c r="A145" s="152"/>
      <c r="B145" s="152"/>
      <c r="C145" s="152"/>
      <c r="D145" s="152"/>
      <c r="E145" s="152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49"/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</row>
    <row r="146" spans="1:135" s="4" customFormat="1" ht="12.75" hidden="1">
      <c r="A146" s="152"/>
      <c r="B146" s="152"/>
      <c r="C146" s="152"/>
      <c r="D146" s="152"/>
      <c r="E146" s="152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0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</row>
    <row r="147" spans="1:135" s="4" customFormat="1" ht="12.75" hidden="1">
      <c r="A147" s="152"/>
      <c r="B147" s="152"/>
      <c r="C147" s="152"/>
      <c r="D147" s="152"/>
      <c r="E147" s="152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</row>
    <row r="148" spans="1:135" s="4" customFormat="1" ht="12.75" hidden="1">
      <c r="A148" s="152"/>
      <c r="B148" s="152"/>
      <c r="C148" s="152"/>
      <c r="D148" s="152"/>
      <c r="E148" s="152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</row>
    <row r="149" spans="1:135" s="5" customFormat="1" ht="15" customHeight="1" hidden="1">
      <c r="A149" s="152"/>
      <c r="B149" s="152"/>
      <c r="C149" s="152"/>
      <c r="D149" s="152"/>
      <c r="E149" s="152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</row>
    <row r="150" spans="1:135" s="5" customFormat="1" ht="15" customHeight="1" hidden="1">
      <c r="A150" s="152"/>
      <c r="B150" s="152"/>
      <c r="C150" s="152"/>
      <c r="D150" s="152"/>
      <c r="E150" s="152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0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</row>
    <row r="151" spans="1:135" s="5" customFormat="1" ht="15" customHeight="1" hidden="1">
      <c r="A151" s="152"/>
      <c r="B151" s="152"/>
      <c r="C151" s="152"/>
      <c r="D151" s="152"/>
      <c r="E151" s="152"/>
      <c r="F151" s="152"/>
      <c r="G151" s="202" t="s">
        <v>8</v>
      </c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3"/>
      <c r="BC151" s="150" t="s">
        <v>9</v>
      </c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 t="s">
        <v>9</v>
      </c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>
        <f>SUM(CI145:CI150)</f>
        <v>0</v>
      </c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</row>
    <row r="152" spans="1:135" s="5" customFormat="1" ht="15" customHeight="1" hidden="1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</row>
    <row r="153" spans="1:135" s="6" customFormat="1" ht="15" hidden="1">
      <c r="A153" s="157" t="s">
        <v>205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</row>
    <row r="154" spans="1:135" s="2" customFormat="1" ht="10.5" customHeight="1" hidden="1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</row>
    <row r="155" spans="1:135" s="2" customFormat="1" ht="30" customHeight="1" hidden="1">
      <c r="A155" s="159" t="s">
        <v>0</v>
      </c>
      <c r="B155" s="160"/>
      <c r="C155" s="160"/>
      <c r="D155" s="160"/>
      <c r="E155" s="160"/>
      <c r="F155" s="161"/>
      <c r="G155" s="159" t="s">
        <v>14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1"/>
      <c r="BS155" s="159" t="s">
        <v>73</v>
      </c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1"/>
      <c r="CI155" s="159" t="s">
        <v>74</v>
      </c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1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</row>
    <row r="156" spans="1:135" ht="12.75" hidden="1">
      <c r="A156" s="148">
        <v>1</v>
      </c>
      <c r="B156" s="148"/>
      <c r="C156" s="148"/>
      <c r="D156" s="148"/>
      <c r="E156" s="148"/>
      <c r="F156" s="148"/>
      <c r="G156" s="148">
        <v>2</v>
      </c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>
        <v>3</v>
      </c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>
        <v>4</v>
      </c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</row>
    <row r="157" spans="1:135" ht="12.75" hidden="1">
      <c r="A157" s="152"/>
      <c r="B157" s="152"/>
      <c r="C157" s="152"/>
      <c r="D157" s="152"/>
      <c r="E157" s="152"/>
      <c r="F157" s="152"/>
      <c r="G157" s="210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7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</row>
    <row r="158" spans="1:135" ht="12.75" hidden="1">
      <c r="A158" s="152"/>
      <c r="B158" s="152"/>
      <c r="C158" s="152"/>
      <c r="D158" s="152"/>
      <c r="E158" s="152"/>
      <c r="F158" s="152"/>
      <c r="G158" s="210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7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</row>
    <row r="159" spans="1:135" ht="12.75" hidden="1">
      <c r="A159" s="152"/>
      <c r="B159" s="152"/>
      <c r="C159" s="152"/>
      <c r="D159" s="152"/>
      <c r="E159" s="152"/>
      <c r="F159" s="152"/>
      <c r="G159" s="210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7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</row>
    <row r="160" spans="1:135" ht="12.75" hidden="1">
      <c r="A160" s="152"/>
      <c r="B160" s="152"/>
      <c r="C160" s="152"/>
      <c r="D160" s="152"/>
      <c r="E160" s="152"/>
      <c r="F160" s="152"/>
      <c r="G160" s="210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  <c r="BQ160" s="176"/>
      <c r="BR160" s="177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</row>
    <row r="161" spans="1:135" ht="12.75" hidden="1">
      <c r="A161" s="152"/>
      <c r="B161" s="152"/>
      <c r="C161" s="152"/>
      <c r="D161" s="152"/>
      <c r="E161" s="152"/>
      <c r="F161" s="152"/>
      <c r="G161" s="210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7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</row>
    <row r="162" spans="1:135" ht="12.75" hidden="1">
      <c r="A162" s="152"/>
      <c r="B162" s="152"/>
      <c r="C162" s="152"/>
      <c r="D162" s="152"/>
      <c r="E162" s="152"/>
      <c r="F162" s="152"/>
      <c r="G162" s="210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7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</row>
    <row r="163" spans="1:135" ht="12.75" hidden="1">
      <c r="A163" s="152"/>
      <c r="B163" s="152"/>
      <c r="C163" s="152"/>
      <c r="D163" s="152"/>
      <c r="E163" s="152"/>
      <c r="F163" s="152"/>
      <c r="G163" s="210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7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</row>
    <row r="164" spans="1:135" ht="12.75" hidden="1">
      <c r="A164" s="152"/>
      <c r="B164" s="152"/>
      <c r="C164" s="152"/>
      <c r="D164" s="152"/>
      <c r="E164" s="152"/>
      <c r="F164" s="152"/>
      <c r="G164" s="210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7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</row>
    <row r="165" spans="1:135" s="2" customFormat="1" ht="15" customHeight="1" hidden="1">
      <c r="A165" s="152"/>
      <c r="B165" s="152"/>
      <c r="C165" s="152"/>
      <c r="D165" s="152"/>
      <c r="E165" s="152"/>
      <c r="F165" s="152"/>
      <c r="G165" s="210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  <c r="BQ165" s="176"/>
      <c r="BR165" s="177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</row>
    <row r="166" spans="1:135" s="2" customFormat="1" ht="15" customHeight="1" hidden="1">
      <c r="A166" s="152"/>
      <c r="B166" s="152"/>
      <c r="C166" s="152"/>
      <c r="D166" s="152"/>
      <c r="E166" s="152"/>
      <c r="F166" s="152"/>
      <c r="G166" s="210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7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</row>
    <row r="167" spans="1:135" s="2" customFormat="1" ht="15" customHeight="1" hidden="1">
      <c r="A167" s="152"/>
      <c r="B167" s="152"/>
      <c r="C167" s="152"/>
      <c r="D167" s="152"/>
      <c r="E167" s="152"/>
      <c r="F167" s="152"/>
      <c r="G167" s="218" t="s">
        <v>8</v>
      </c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19"/>
      <c r="BH167" s="219"/>
      <c r="BI167" s="219"/>
      <c r="BJ167" s="219"/>
      <c r="BK167" s="219"/>
      <c r="BL167" s="219"/>
      <c r="BM167" s="219"/>
      <c r="BN167" s="219"/>
      <c r="BO167" s="219"/>
      <c r="BP167" s="219"/>
      <c r="BQ167" s="219"/>
      <c r="BR167" s="220"/>
      <c r="BS167" s="150" t="s">
        <v>9</v>
      </c>
      <c r="BT167" s="150"/>
      <c r="BU167" s="150"/>
      <c r="BV167" s="150"/>
      <c r="BW167" s="150"/>
      <c r="BX167" s="150"/>
      <c r="BY167" s="150"/>
      <c r="BZ167" s="150"/>
      <c r="CA167" s="150"/>
      <c r="CB167" s="150"/>
      <c r="CC167" s="150"/>
      <c r="CD167" s="150"/>
      <c r="CE167" s="150"/>
      <c r="CF167" s="150"/>
      <c r="CG167" s="150"/>
      <c r="CH167" s="150"/>
      <c r="CI167" s="150">
        <f>SUM(CI157:CI166)</f>
        <v>0</v>
      </c>
      <c r="CJ167" s="150"/>
      <c r="CK167" s="150"/>
      <c r="CL167" s="150"/>
      <c r="CM167" s="150"/>
      <c r="CN167" s="150"/>
      <c r="CO167" s="150"/>
      <c r="CP167" s="150"/>
      <c r="CQ167" s="150"/>
      <c r="CR167" s="150"/>
      <c r="CS167" s="150"/>
      <c r="CT167" s="150"/>
      <c r="CU167" s="150"/>
      <c r="CV167" s="150"/>
      <c r="CW167" s="150"/>
      <c r="CX167" s="150"/>
      <c r="CY167" s="150"/>
      <c r="CZ167" s="150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</row>
    <row r="168" spans="1:135" s="2" customFormat="1" ht="12.75" customHeight="1" hidden="1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</row>
    <row r="169" spans="1:135" s="2" customFormat="1" ht="29.25" customHeight="1">
      <c r="A169" s="221" t="s">
        <v>206</v>
      </c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</row>
    <row r="170" spans="1:135" s="2" customFormat="1" ht="12" customHeight="1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</row>
    <row r="171" spans="1:135" s="2" customFormat="1" ht="30" customHeight="1">
      <c r="A171" s="159" t="s">
        <v>0</v>
      </c>
      <c r="B171" s="160"/>
      <c r="C171" s="160"/>
      <c r="D171" s="160"/>
      <c r="E171" s="160"/>
      <c r="F171" s="161"/>
      <c r="G171" s="159" t="s">
        <v>14</v>
      </c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1"/>
      <c r="BC171" s="159" t="s">
        <v>66</v>
      </c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1"/>
      <c r="BS171" s="159" t="s">
        <v>75</v>
      </c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1"/>
      <c r="CI171" s="159" t="s">
        <v>46</v>
      </c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1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</row>
    <row r="172" spans="1:135" s="2" customFormat="1" ht="15" customHeight="1">
      <c r="A172" s="148">
        <v>1</v>
      </c>
      <c r="B172" s="148"/>
      <c r="C172" s="148"/>
      <c r="D172" s="148"/>
      <c r="E172" s="148"/>
      <c r="F172" s="148"/>
      <c r="G172" s="148">
        <v>2</v>
      </c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>
        <v>3</v>
      </c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>
        <v>4</v>
      </c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>
        <v>5</v>
      </c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</row>
    <row r="173" spans="1:135" s="2" customFormat="1" ht="15" customHeight="1">
      <c r="A173" s="152"/>
      <c r="B173" s="152"/>
      <c r="C173" s="152"/>
      <c r="D173" s="152"/>
      <c r="E173" s="152"/>
      <c r="F173" s="152"/>
      <c r="G173" s="153" t="s">
        <v>265</v>
      </c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>
        <v>1283901.98</v>
      </c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</row>
    <row r="174" spans="1:135" s="2" customFormat="1" ht="15" customHeight="1">
      <c r="A174" s="152"/>
      <c r="B174" s="152"/>
      <c r="C174" s="152"/>
      <c r="D174" s="152"/>
      <c r="E174" s="152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</row>
    <row r="175" spans="1:135" s="2" customFormat="1" ht="15" customHeight="1" hidden="1">
      <c r="A175" s="152"/>
      <c r="B175" s="152"/>
      <c r="C175" s="152"/>
      <c r="D175" s="152"/>
      <c r="E175" s="152"/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</row>
    <row r="176" spans="1:135" s="2" customFormat="1" ht="15" customHeight="1" hidden="1">
      <c r="A176" s="152"/>
      <c r="B176" s="152"/>
      <c r="C176" s="152"/>
      <c r="D176" s="152"/>
      <c r="E176" s="152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</row>
    <row r="177" spans="1:135" s="2" customFormat="1" ht="15" customHeight="1" hidden="1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</row>
    <row r="178" spans="1:135" s="2" customFormat="1" ht="15" customHeight="1" hidden="1">
      <c r="A178" s="152"/>
      <c r="B178" s="152"/>
      <c r="C178" s="152"/>
      <c r="D178" s="152"/>
      <c r="E178" s="152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49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</row>
    <row r="179" spans="1:135" s="2" customFormat="1" ht="15" customHeight="1" hidden="1">
      <c r="A179" s="152"/>
      <c r="B179" s="152"/>
      <c r="C179" s="152"/>
      <c r="D179" s="152"/>
      <c r="E179" s="152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</row>
    <row r="180" spans="1:135" s="2" customFormat="1" ht="15" customHeight="1" hidden="1">
      <c r="A180" s="152"/>
      <c r="B180" s="152"/>
      <c r="C180" s="152"/>
      <c r="D180" s="152"/>
      <c r="E180" s="152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  <c r="CY180" s="149"/>
      <c r="CZ180" s="149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</row>
    <row r="181" spans="1:135" s="2" customFormat="1" ht="15" customHeight="1" hidden="1">
      <c r="A181" s="152"/>
      <c r="B181" s="152"/>
      <c r="C181" s="152"/>
      <c r="D181" s="152"/>
      <c r="E181" s="152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</row>
    <row r="182" spans="1:135" s="2" customFormat="1" ht="15" customHeight="1" hidden="1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</row>
    <row r="183" spans="1:135" s="2" customFormat="1" ht="15" customHeight="1" hidden="1">
      <c r="A183" s="152"/>
      <c r="B183" s="152"/>
      <c r="C183" s="152"/>
      <c r="D183" s="152"/>
      <c r="E183" s="152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</row>
    <row r="184" spans="1:135" s="2" customFormat="1" ht="15" customHeight="1" hidden="1">
      <c r="A184" s="152"/>
      <c r="B184" s="152"/>
      <c r="C184" s="152"/>
      <c r="D184" s="152"/>
      <c r="E184" s="152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</row>
    <row r="185" spans="1:135" s="2" customFormat="1" ht="15" customHeight="1" hidden="1">
      <c r="A185" s="152"/>
      <c r="B185" s="152"/>
      <c r="C185" s="152"/>
      <c r="D185" s="152"/>
      <c r="E185" s="152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</row>
    <row r="186" spans="1:135" s="2" customFormat="1" ht="15" customHeight="1" hidden="1">
      <c r="A186" s="152"/>
      <c r="B186" s="152"/>
      <c r="C186" s="152"/>
      <c r="D186" s="152"/>
      <c r="E186" s="152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</row>
    <row r="187" spans="1:135" s="2" customFormat="1" ht="15" customHeight="1" hidden="1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</row>
    <row r="188" spans="1:135" s="2" customFormat="1" ht="15" customHeight="1" hidden="1">
      <c r="A188" s="152"/>
      <c r="B188" s="152"/>
      <c r="C188" s="152"/>
      <c r="D188" s="152"/>
      <c r="E188" s="152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</row>
    <row r="189" spans="1:135" s="2" customFormat="1" ht="15" customHeight="1" hidden="1">
      <c r="A189" s="152"/>
      <c r="B189" s="152"/>
      <c r="C189" s="152"/>
      <c r="D189" s="152"/>
      <c r="E189" s="152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</row>
    <row r="190" spans="1:135" s="2" customFormat="1" ht="15" customHeight="1" hidden="1">
      <c r="A190" s="152"/>
      <c r="B190" s="152"/>
      <c r="C190" s="152"/>
      <c r="D190" s="152"/>
      <c r="E190" s="152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</row>
    <row r="191" spans="1:135" s="2" customFormat="1" ht="15" customHeight="1" hidden="1">
      <c r="A191" s="152"/>
      <c r="B191" s="152"/>
      <c r="C191" s="152"/>
      <c r="D191" s="152"/>
      <c r="E191" s="152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</row>
    <row r="192" spans="1:135" s="2" customFormat="1" ht="15" customHeight="1" hidden="1">
      <c r="A192" s="152"/>
      <c r="B192" s="152"/>
      <c r="C192" s="152"/>
      <c r="D192" s="152"/>
      <c r="E192" s="152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</row>
    <row r="193" spans="1:135" s="2" customFormat="1" ht="15" customHeight="1">
      <c r="A193" s="152"/>
      <c r="B193" s="152"/>
      <c r="C193" s="152"/>
      <c r="D193" s="152"/>
      <c r="E193" s="152"/>
      <c r="F193" s="152"/>
      <c r="G193" s="202" t="s">
        <v>8</v>
      </c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3"/>
      <c r="BC193" s="150">
        <f>SUM(BC173:BC192)</f>
        <v>0</v>
      </c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 t="s">
        <v>9</v>
      </c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49">
        <f>CI173+CI174</f>
        <v>1283901.98</v>
      </c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0"/>
      <c r="CU193" s="150"/>
      <c r="CV193" s="150"/>
      <c r="CW193" s="150"/>
      <c r="CX193" s="150"/>
      <c r="CY193" s="150"/>
      <c r="CZ193" s="150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</row>
    <row r="194" spans="105:135" s="2" customFormat="1" ht="12" customHeight="1"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</row>
    <row r="195" spans="105:135" s="2" customFormat="1" ht="12" customHeight="1"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</row>
    <row r="196" spans="105:135" ht="12.75"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</row>
    <row r="197" spans="105:135" ht="12.75"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</row>
    <row r="198" spans="105:135" ht="12.75"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</row>
    <row r="199" spans="105:135" ht="12.75"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</row>
    <row r="200" spans="105:135" ht="12.75"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</row>
    <row r="201" spans="105:135" ht="12.75"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</row>
    <row r="202" spans="105:135" ht="12.75"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</row>
    <row r="203" spans="105:135" ht="12.75"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</row>
    <row r="204" spans="105:135" ht="12.75"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</row>
    <row r="205" spans="105:135" ht="12.75"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</row>
    <row r="206" spans="105:135" ht="12.75"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</row>
    <row r="207" spans="105:135" ht="12.75"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</row>
    <row r="208" spans="105:135" ht="12.75"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</row>
    <row r="209" spans="105:135" ht="12.75"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</row>
    <row r="210" spans="105:135" ht="12.75"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</row>
    <row r="211" spans="105:135" ht="12.75"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</row>
    <row r="212" spans="105:135" ht="12.75"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</row>
    <row r="213" spans="105:135" ht="12.75"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</row>
  </sheetData>
  <sheetProtection/>
  <mergeCells count="709">
    <mergeCell ref="A12:EE12"/>
    <mergeCell ref="A11:EE11"/>
    <mergeCell ref="A192:F192"/>
    <mergeCell ref="G192:BB192"/>
    <mergeCell ref="BC192:BR192"/>
    <mergeCell ref="BS192:CH192"/>
    <mergeCell ref="A172:F172"/>
    <mergeCell ref="G172:BB172"/>
    <mergeCell ref="BC172:BR172"/>
    <mergeCell ref="CI192:CZ192"/>
    <mergeCell ref="A1:EE1"/>
    <mergeCell ref="A5:EE5"/>
    <mergeCell ref="AJ4:EE4"/>
    <mergeCell ref="AE13:AM15"/>
    <mergeCell ref="F13:AD15"/>
    <mergeCell ref="AN14:AZ15"/>
    <mergeCell ref="CY13:DN15"/>
    <mergeCell ref="A2:EE2"/>
    <mergeCell ref="A6:EE6"/>
    <mergeCell ref="W8:EE8"/>
    <mergeCell ref="A193:F193"/>
    <mergeCell ref="G193:BB193"/>
    <mergeCell ref="BC193:BR193"/>
    <mergeCell ref="BS193:CH193"/>
    <mergeCell ref="CI193:CZ193"/>
    <mergeCell ref="CI172:CZ172"/>
    <mergeCell ref="A191:F191"/>
    <mergeCell ref="G191:BB191"/>
    <mergeCell ref="BC191:BR191"/>
    <mergeCell ref="BS191:CH191"/>
    <mergeCell ref="CI191:CZ191"/>
    <mergeCell ref="BS172:CH172"/>
    <mergeCell ref="CI190:CZ190"/>
    <mergeCell ref="A189:F189"/>
    <mergeCell ref="G189:BB189"/>
    <mergeCell ref="CI167:CZ167"/>
    <mergeCell ref="A169:CZ169"/>
    <mergeCell ref="A171:F171"/>
    <mergeCell ref="G171:BB171"/>
    <mergeCell ref="BC171:BR171"/>
    <mergeCell ref="BS171:CH171"/>
    <mergeCell ref="CI171:CZ171"/>
    <mergeCell ref="CI161:CZ161"/>
    <mergeCell ref="A166:F166"/>
    <mergeCell ref="G166:BR166"/>
    <mergeCell ref="BS166:CH166"/>
    <mergeCell ref="CI166:CZ166"/>
    <mergeCell ref="CI162:CZ162"/>
    <mergeCell ref="A163:F163"/>
    <mergeCell ref="BS163:CH163"/>
    <mergeCell ref="CI163:CZ163"/>
    <mergeCell ref="A162:F162"/>
    <mergeCell ref="BS162:CH162"/>
    <mergeCell ref="G162:BR162"/>
    <mergeCell ref="G163:BR163"/>
    <mergeCell ref="BS161:CH161"/>
    <mergeCell ref="G159:BR159"/>
    <mergeCell ref="G161:BR161"/>
    <mergeCell ref="CI160:CZ160"/>
    <mergeCell ref="BS157:CH157"/>
    <mergeCell ref="CI158:CZ158"/>
    <mergeCell ref="CI157:CZ157"/>
    <mergeCell ref="A160:F160"/>
    <mergeCell ref="BS160:CH160"/>
    <mergeCell ref="G160:BR160"/>
    <mergeCell ref="G158:BR158"/>
    <mergeCell ref="CI155:CZ155"/>
    <mergeCell ref="A154:CZ154"/>
    <mergeCell ref="A156:F156"/>
    <mergeCell ref="G156:BR156"/>
    <mergeCell ref="BS156:CH156"/>
    <mergeCell ref="CI156:CZ156"/>
    <mergeCell ref="G155:BR155"/>
    <mergeCell ref="BS155:CH155"/>
    <mergeCell ref="G151:BB151"/>
    <mergeCell ref="BC151:BR151"/>
    <mergeCell ref="BS151:CH151"/>
    <mergeCell ref="A153:CZ153"/>
    <mergeCell ref="G150:BB150"/>
    <mergeCell ref="A161:F161"/>
    <mergeCell ref="BC146:BR146"/>
    <mergeCell ref="CI150:CZ150"/>
    <mergeCell ref="BS148:CH148"/>
    <mergeCell ref="CI148:CZ148"/>
    <mergeCell ref="BS149:CH149"/>
    <mergeCell ref="CI149:CZ149"/>
    <mergeCell ref="CI146:CZ146"/>
    <mergeCell ref="A155:F155"/>
    <mergeCell ref="CI144:CZ144"/>
    <mergeCell ref="A144:F144"/>
    <mergeCell ref="G144:BB144"/>
    <mergeCell ref="BC144:BR144"/>
    <mergeCell ref="BS144:CH144"/>
    <mergeCell ref="BS145:CH145"/>
    <mergeCell ref="CI145:CZ145"/>
    <mergeCell ref="A145:F145"/>
    <mergeCell ref="G145:BB145"/>
    <mergeCell ref="BC145:BR145"/>
    <mergeCell ref="A143:F143"/>
    <mergeCell ref="A139:F139"/>
    <mergeCell ref="G139:BB139"/>
    <mergeCell ref="BC139:BR139"/>
    <mergeCell ref="G143:BB143"/>
    <mergeCell ref="BC143:BR143"/>
    <mergeCell ref="BC138:BR138"/>
    <mergeCell ref="BS138:CH138"/>
    <mergeCell ref="A142:CZ142"/>
    <mergeCell ref="BS139:CH139"/>
    <mergeCell ref="A136:F136"/>
    <mergeCell ref="G136:BB136"/>
    <mergeCell ref="BC136:BR136"/>
    <mergeCell ref="BS136:CH136"/>
    <mergeCell ref="A137:F137"/>
    <mergeCell ref="A128:F128"/>
    <mergeCell ref="G128:AN128"/>
    <mergeCell ref="AO128:BD128"/>
    <mergeCell ref="BE128:BT128"/>
    <mergeCell ref="BE129:BT129"/>
    <mergeCell ref="A129:F129"/>
    <mergeCell ref="G129:AN129"/>
    <mergeCell ref="AO129:BD129"/>
    <mergeCell ref="BU121:CJ121"/>
    <mergeCell ref="CK121:CZ121"/>
    <mergeCell ref="G127:AN127"/>
    <mergeCell ref="AO127:BD127"/>
    <mergeCell ref="BU122:CJ122"/>
    <mergeCell ref="BU127:CJ127"/>
    <mergeCell ref="CK123:CZ123"/>
    <mergeCell ref="A121:F121"/>
    <mergeCell ref="G121:AN121"/>
    <mergeCell ref="AO121:BD121"/>
    <mergeCell ref="BE121:BT121"/>
    <mergeCell ref="BE123:BT123"/>
    <mergeCell ref="AO122:BD122"/>
    <mergeCell ref="BE122:BT122"/>
    <mergeCell ref="A127:F127"/>
    <mergeCell ref="A122:F122"/>
    <mergeCell ref="A123:F123"/>
    <mergeCell ref="G123:AN123"/>
    <mergeCell ref="AO123:BD123"/>
    <mergeCell ref="CI189:CZ189"/>
    <mergeCell ref="BU131:CJ131"/>
    <mergeCell ref="A138:F138"/>
    <mergeCell ref="A141:CZ141"/>
    <mergeCell ref="CI139:CZ139"/>
    <mergeCell ref="A190:F190"/>
    <mergeCell ref="G190:BB190"/>
    <mergeCell ref="BC190:BR190"/>
    <mergeCell ref="BS190:CH190"/>
    <mergeCell ref="A184:F184"/>
    <mergeCell ref="A131:F131"/>
    <mergeCell ref="BC189:BR189"/>
    <mergeCell ref="BS189:CH189"/>
    <mergeCell ref="G131:AN131"/>
    <mergeCell ref="AO131:BD131"/>
    <mergeCell ref="CK130:CZ130"/>
    <mergeCell ref="CI137:CZ137"/>
    <mergeCell ref="A140:CZ140"/>
    <mergeCell ref="BU130:CJ130"/>
    <mergeCell ref="AO130:BD130"/>
    <mergeCell ref="BE130:BT130"/>
    <mergeCell ref="A130:F130"/>
    <mergeCell ref="G130:AN130"/>
    <mergeCell ref="CK131:CZ131"/>
    <mergeCell ref="G138:BB138"/>
    <mergeCell ref="A114:F114"/>
    <mergeCell ref="G114:BB114"/>
    <mergeCell ref="BC114:BR114"/>
    <mergeCell ref="BS114:CH114"/>
    <mergeCell ref="CI187:CZ187"/>
    <mergeCell ref="CI185:CZ185"/>
    <mergeCell ref="CI181:CZ181"/>
    <mergeCell ref="BC117:BR117"/>
    <mergeCell ref="BS117:CH117"/>
    <mergeCell ref="A134:CZ134"/>
    <mergeCell ref="A115:F115"/>
    <mergeCell ref="G115:BB115"/>
    <mergeCell ref="BC115:BR115"/>
    <mergeCell ref="BS115:CH115"/>
    <mergeCell ref="G122:AN122"/>
    <mergeCell ref="BE127:BT127"/>
    <mergeCell ref="A119:CZ119"/>
    <mergeCell ref="A116:F116"/>
    <mergeCell ref="G116:BB116"/>
    <mergeCell ref="BC116:BR116"/>
    <mergeCell ref="G117:BB117"/>
    <mergeCell ref="G135:BB135"/>
    <mergeCell ref="CI138:CZ138"/>
    <mergeCell ref="AO124:BD124"/>
    <mergeCell ref="BU126:CJ126"/>
    <mergeCell ref="A126:F126"/>
    <mergeCell ref="CI117:CZ117"/>
    <mergeCell ref="AO125:BD125"/>
    <mergeCell ref="BU128:CJ128"/>
    <mergeCell ref="A135:F135"/>
    <mergeCell ref="A188:F188"/>
    <mergeCell ref="CI186:CZ186"/>
    <mergeCell ref="G188:BB188"/>
    <mergeCell ref="BC188:BR188"/>
    <mergeCell ref="BS188:CH188"/>
    <mergeCell ref="A186:F186"/>
    <mergeCell ref="G187:BB187"/>
    <mergeCell ref="BC187:BR187"/>
    <mergeCell ref="BS187:CH187"/>
    <mergeCell ref="CI188:CZ188"/>
    <mergeCell ref="G186:BB186"/>
    <mergeCell ref="BC186:BR186"/>
    <mergeCell ref="BS186:CH186"/>
    <mergeCell ref="A187:F187"/>
    <mergeCell ref="CI183:CZ183"/>
    <mergeCell ref="CI184:CZ184"/>
    <mergeCell ref="A185:F185"/>
    <mergeCell ref="G185:BB185"/>
    <mergeCell ref="BC185:BR185"/>
    <mergeCell ref="BS185:CH185"/>
    <mergeCell ref="A183:F183"/>
    <mergeCell ref="BC183:BR183"/>
    <mergeCell ref="BS183:CH183"/>
    <mergeCell ref="BS184:CH184"/>
    <mergeCell ref="G183:BB183"/>
    <mergeCell ref="G184:BB184"/>
    <mergeCell ref="BC184:BR184"/>
    <mergeCell ref="A182:F182"/>
    <mergeCell ref="G182:BB182"/>
    <mergeCell ref="BC182:BR182"/>
    <mergeCell ref="BS182:CH182"/>
    <mergeCell ref="CI176:CZ176"/>
    <mergeCell ref="BC148:BR148"/>
    <mergeCell ref="CI182:CZ182"/>
    <mergeCell ref="A148:F148"/>
    <mergeCell ref="G148:BB148"/>
    <mergeCell ref="A151:F151"/>
    <mergeCell ref="A180:F180"/>
    <mergeCell ref="G180:BB180"/>
    <mergeCell ref="BC180:BR180"/>
    <mergeCell ref="BS180:CH180"/>
    <mergeCell ref="A181:F181"/>
    <mergeCell ref="G181:BB181"/>
    <mergeCell ref="BC181:BR181"/>
    <mergeCell ref="BS181:CH181"/>
    <mergeCell ref="CI180:CZ180"/>
    <mergeCell ref="CK124:CZ124"/>
    <mergeCell ref="A125:F125"/>
    <mergeCell ref="A133:CZ133"/>
    <mergeCell ref="G137:BB137"/>
    <mergeCell ref="BC137:BR137"/>
    <mergeCell ref="A179:F179"/>
    <mergeCell ref="G179:BB179"/>
    <mergeCell ref="BC179:BR179"/>
    <mergeCell ref="BS179:CH179"/>
    <mergeCell ref="A111:CZ111"/>
    <mergeCell ref="A113:F113"/>
    <mergeCell ref="BS137:CH137"/>
    <mergeCell ref="BC135:BR135"/>
    <mergeCell ref="BS135:CH135"/>
    <mergeCell ref="A132:CZ132"/>
    <mergeCell ref="CK128:CZ128"/>
    <mergeCell ref="A124:F124"/>
    <mergeCell ref="G124:AN124"/>
    <mergeCell ref="A117:F117"/>
    <mergeCell ref="BS113:CH113"/>
    <mergeCell ref="CI113:CZ113"/>
    <mergeCell ref="CI114:CZ114"/>
    <mergeCell ref="CI115:CZ115"/>
    <mergeCell ref="CI116:CZ116"/>
    <mergeCell ref="CI179:CZ179"/>
    <mergeCell ref="BS116:CH116"/>
    <mergeCell ref="CI135:CZ135"/>
    <mergeCell ref="CI136:CZ136"/>
    <mergeCell ref="BE131:BT131"/>
    <mergeCell ref="A108:F108"/>
    <mergeCell ref="G108:AN108"/>
    <mergeCell ref="BE125:BT125"/>
    <mergeCell ref="BU125:CJ125"/>
    <mergeCell ref="AO109:BD109"/>
    <mergeCell ref="BE109:BT109"/>
    <mergeCell ref="BU109:CJ109"/>
    <mergeCell ref="A120:CZ120"/>
    <mergeCell ref="CK122:CZ122"/>
    <mergeCell ref="BU123:CJ123"/>
    <mergeCell ref="AO108:BD108"/>
    <mergeCell ref="BE108:BT108"/>
    <mergeCell ref="CI177:CZ177"/>
    <mergeCell ref="CI175:CZ175"/>
    <mergeCell ref="CK126:CZ126"/>
    <mergeCell ref="CI174:CZ174"/>
    <mergeCell ref="CI165:CZ165"/>
    <mergeCell ref="CK127:CZ127"/>
    <mergeCell ref="CK109:CZ109"/>
    <mergeCell ref="CK125:CZ125"/>
    <mergeCell ref="CK129:CZ129"/>
    <mergeCell ref="BU129:CJ129"/>
    <mergeCell ref="BS143:CH143"/>
    <mergeCell ref="CI143:CZ143"/>
    <mergeCell ref="A109:F109"/>
    <mergeCell ref="G109:AN109"/>
    <mergeCell ref="G125:AN125"/>
    <mergeCell ref="A118:CZ118"/>
    <mergeCell ref="G113:BB113"/>
    <mergeCell ref="BC113:BR113"/>
    <mergeCell ref="CK106:CZ106"/>
    <mergeCell ref="BU107:CJ107"/>
    <mergeCell ref="CK107:CZ107"/>
    <mergeCell ref="BU106:CJ106"/>
    <mergeCell ref="BU108:CJ108"/>
    <mergeCell ref="CK108:CZ108"/>
    <mergeCell ref="A107:F107"/>
    <mergeCell ref="G107:AN107"/>
    <mergeCell ref="A106:F106"/>
    <mergeCell ref="G106:AN106"/>
    <mergeCell ref="AO106:BD106"/>
    <mergeCell ref="BE106:BT106"/>
    <mergeCell ref="AO107:BD107"/>
    <mergeCell ref="BE107:BT107"/>
    <mergeCell ref="A178:F178"/>
    <mergeCell ref="G178:BB178"/>
    <mergeCell ref="BC178:BR178"/>
    <mergeCell ref="BS178:CH178"/>
    <mergeCell ref="CI178:CZ178"/>
    <mergeCell ref="BE124:BT124"/>
    <mergeCell ref="BU124:CJ124"/>
    <mergeCell ref="G126:AN126"/>
    <mergeCell ref="AO126:BD126"/>
    <mergeCell ref="BE126:BT126"/>
    <mergeCell ref="BS174:CH174"/>
    <mergeCell ref="G149:BB149"/>
    <mergeCell ref="BC149:BR149"/>
    <mergeCell ref="BS165:CH165"/>
    <mergeCell ref="BS176:CH176"/>
    <mergeCell ref="A177:F177"/>
    <mergeCell ref="G177:BB177"/>
    <mergeCell ref="BC177:BR177"/>
    <mergeCell ref="BS177:CH177"/>
    <mergeCell ref="A174:F174"/>
    <mergeCell ref="G174:BB174"/>
    <mergeCell ref="BC174:BR174"/>
    <mergeCell ref="A176:F176"/>
    <mergeCell ref="G176:BB176"/>
    <mergeCell ref="BC176:BR176"/>
    <mergeCell ref="A175:F175"/>
    <mergeCell ref="G175:BB175"/>
    <mergeCell ref="BC175:BR175"/>
    <mergeCell ref="BS175:CH175"/>
    <mergeCell ref="BC150:BR150"/>
    <mergeCell ref="A173:F173"/>
    <mergeCell ref="BC173:BR173"/>
    <mergeCell ref="A152:CZ152"/>
    <mergeCell ref="BS158:CH158"/>
    <mergeCell ref="A157:F157"/>
    <mergeCell ref="G157:BR157"/>
    <mergeCell ref="BS173:CH173"/>
    <mergeCell ref="CI151:CZ151"/>
    <mergeCell ref="CI173:CZ173"/>
    <mergeCell ref="A110:CZ110"/>
    <mergeCell ref="A112:CZ112"/>
    <mergeCell ref="A159:F159"/>
    <mergeCell ref="BS159:CH159"/>
    <mergeCell ref="CI159:CZ159"/>
    <mergeCell ref="BS147:CH147"/>
    <mergeCell ref="A149:F149"/>
    <mergeCell ref="G173:BB173"/>
    <mergeCell ref="G147:BB147"/>
    <mergeCell ref="A104:CZ104"/>
    <mergeCell ref="A99:CZ99"/>
    <mergeCell ref="CK105:CZ105"/>
    <mergeCell ref="A105:F105"/>
    <mergeCell ref="G105:AN105"/>
    <mergeCell ref="AO105:BD105"/>
    <mergeCell ref="BE105:BT105"/>
    <mergeCell ref="A101:V101"/>
    <mergeCell ref="A103:CZ103"/>
    <mergeCell ref="A102:CZ102"/>
    <mergeCell ref="A97:F97"/>
    <mergeCell ref="G97:BB97"/>
    <mergeCell ref="BC97:BR97"/>
    <mergeCell ref="BS97:CH97"/>
    <mergeCell ref="BS93:CH93"/>
    <mergeCell ref="CI95:CZ95"/>
    <mergeCell ref="A96:F96"/>
    <mergeCell ref="G96:BB96"/>
    <mergeCell ref="A93:F93"/>
    <mergeCell ref="G93:BB93"/>
    <mergeCell ref="CI87:CZ87"/>
    <mergeCell ref="A89:CZ89"/>
    <mergeCell ref="A87:F87"/>
    <mergeCell ref="G87:BB87"/>
    <mergeCell ref="BC87:BR87"/>
    <mergeCell ref="BS87:CH87"/>
    <mergeCell ref="BC93:BR93"/>
    <mergeCell ref="Y91:CZ91"/>
    <mergeCell ref="A88:CZ88"/>
    <mergeCell ref="A90:CZ90"/>
    <mergeCell ref="CI85:CZ85"/>
    <mergeCell ref="A86:F86"/>
    <mergeCell ref="G86:BB86"/>
    <mergeCell ref="BC86:BR86"/>
    <mergeCell ref="BS86:CH86"/>
    <mergeCell ref="CI86:CZ86"/>
    <mergeCell ref="A85:F85"/>
    <mergeCell ref="G85:BB85"/>
    <mergeCell ref="BC85:BR85"/>
    <mergeCell ref="BS85:CH85"/>
    <mergeCell ref="CD77:CZ77"/>
    <mergeCell ref="A79:CZ79"/>
    <mergeCell ref="A77:F77"/>
    <mergeCell ref="G77:BB77"/>
    <mergeCell ref="BC77:BR77"/>
    <mergeCell ref="BS77:CC77"/>
    <mergeCell ref="A78:CZ78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A68:CZ68"/>
    <mergeCell ref="CD73:CZ73"/>
    <mergeCell ref="A74:F74"/>
    <mergeCell ref="G74:BB74"/>
    <mergeCell ref="BC74:BR74"/>
    <mergeCell ref="BS74:CC74"/>
    <mergeCell ref="CD74:CZ74"/>
    <mergeCell ref="A73:F73"/>
    <mergeCell ref="G73:BB73"/>
    <mergeCell ref="BC73:BR73"/>
    <mergeCell ref="A65:F65"/>
    <mergeCell ref="G65:BB65"/>
    <mergeCell ref="BC65:BR65"/>
    <mergeCell ref="BS65:CH65"/>
    <mergeCell ref="CI67:CZ67"/>
    <mergeCell ref="A69:CZ69"/>
    <mergeCell ref="A67:F67"/>
    <mergeCell ref="G67:BB67"/>
    <mergeCell ref="BC67:BR67"/>
    <mergeCell ref="BS67:CH67"/>
    <mergeCell ref="BC63:BR63"/>
    <mergeCell ref="BS63:CH63"/>
    <mergeCell ref="G64:BB64"/>
    <mergeCell ref="BC64:BR64"/>
    <mergeCell ref="CI65:CZ65"/>
    <mergeCell ref="A66:F66"/>
    <mergeCell ref="G66:BB66"/>
    <mergeCell ref="BC66:BR66"/>
    <mergeCell ref="BS66:CH66"/>
    <mergeCell ref="CI66:CZ66"/>
    <mergeCell ref="A58:CZ58"/>
    <mergeCell ref="A60:Y60"/>
    <mergeCell ref="Z60:CZ60"/>
    <mergeCell ref="A61:CZ62"/>
    <mergeCell ref="CI63:CZ63"/>
    <mergeCell ref="A64:F64"/>
    <mergeCell ref="BS64:CH64"/>
    <mergeCell ref="CI64:CZ64"/>
    <mergeCell ref="A63:F63"/>
    <mergeCell ref="G63:BB63"/>
    <mergeCell ref="A56:CZ56"/>
    <mergeCell ref="A57:CZ57"/>
    <mergeCell ref="A59:CZ59"/>
    <mergeCell ref="A54:E54"/>
    <mergeCell ref="G54:BU54"/>
    <mergeCell ref="BV54:CK54"/>
    <mergeCell ref="CL54:CZ54"/>
    <mergeCell ref="A55:E55"/>
    <mergeCell ref="F55:BU55"/>
    <mergeCell ref="BV55:CK55"/>
    <mergeCell ref="CL55:CZ55"/>
    <mergeCell ref="A52:E52"/>
    <mergeCell ref="G52:BU52"/>
    <mergeCell ref="BV52:CK52"/>
    <mergeCell ref="CL52:CZ52"/>
    <mergeCell ref="A53:E53"/>
    <mergeCell ref="G53:BU53"/>
    <mergeCell ref="BV53:CK53"/>
    <mergeCell ref="CL53:CZ53"/>
    <mergeCell ref="A50:E50"/>
    <mergeCell ref="G50:BU50"/>
    <mergeCell ref="BV50:CK50"/>
    <mergeCell ref="CL50:CZ50"/>
    <mergeCell ref="A51:E51"/>
    <mergeCell ref="G51:BU51"/>
    <mergeCell ref="BV51:CK51"/>
    <mergeCell ref="CL51:CZ51"/>
    <mergeCell ref="A47:E47"/>
    <mergeCell ref="G47:BU47"/>
    <mergeCell ref="BV47:CK47"/>
    <mergeCell ref="CL47:CZ47"/>
    <mergeCell ref="A48:E49"/>
    <mergeCell ref="G48:BU48"/>
    <mergeCell ref="BV48:CK49"/>
    <mergeCell ref="CL48:CZ49"/>
    <mergeCell ref="G49:BU49"/>
    <mergeCell ref="CL42:CZ42"/>
    <mergeCell ref="A46:E46"/>
    <mergeCell ref="G46:BU46"/>
    <mergeCell ref="BV46:CK46"/>
    <mergeCell ref="CL46:CZ46"/>
    <mergeCell ref="A45:E45"/>
    <mergeCell ref="G45:BU45"/>
    <mergeCell ref="BV45:CK45"/>
    <mergeCell ref="CL45:CZ45"/>
    <mergeCell ref="A43:E44"/>
    <mergeCell ref="G43:BU43"/>
    <mergeCell ref="BV43:CK44"/>
    <mergeCell ref="CI35:CZ35"/>
    <mergeCell ref="A36:AC36"/>
    <mergeCell ref="CL43:CZ44"/>
    <mergeCell ref="G44:BU44"/>
    <mergeCell ref="A42:E42"/>
    <mergeCell ref="G42:BU42"/>
    <mergeCell ref="BV42:CK42"/>
    <mergeCell ref="AY35:BP35"/>
    <mergeCell ref="BQ35:CH35"/>
    <mergeCell ref="CL41:CZ41"/>
    <mergeCell ref="A38:CZ38"/>
    <mergeCell ref="A40:E40"/>
    <mergeCell ref="F40:BU40"/>
    <mergeCell ref="BV40:CK40"/>
    <mergeCell ref="CL40:CZ40"/>
    <mergeCell ref="A39:CZ39"/>
    <mergeCell ref="A41:E41"/>
    <mergeCell ref="F41:BU41"/>
    <mergeCell ref="BV41:CK41"/>
    <mergeCell ref="A37:CZ37"/>
    <mergeCell ref="BQ36:CH36"/>
    <mergeCell ref="CI36:CZ36"/>
    <mergeCell ref="AD36:AX36"/>
    <mergeCell ref="AY36:BP36"/>
    <mergeCell ref="A33:E33"/>
    <mergeCell ref="F33:AC33"/>
    <mergeCell ref="A35:E35"/>
    <mergeCell ref="F35:AC35"/>
    <mergeCell ref="AD35:AX35"/>
    <mergeCell ref="A34:E34"/>
    <mergeCell ref="F34:AC34"/>
    <mergeCell ref="AE20:AM20"/>
    <mergeCell ref="AD28:BB28"/>
    <mergeCell ref="AY33:BP33"/>
    <mergeCell ref="A22:CZ22"/>
    <mergeCell ref="AD33:AX33"/>
    <mergeCell ref="BQ33:CH33"/>
    <mergeCell ref="CI33:CZ33"/>
    <mergeCell ref="AD27:BB27"/>
    <mergeCell ref="AD26:BB26"/>
    <mergeCell ref="A20:AD20"/>
    <mergeCell ref="AY34:BP34"/>
    <mergeCell ref="AD34:AX34"/>
    <mergeCell ref="A28:AC28"/>
    <mergeCell ref="BM18:BX18"/>
    <mergeCell ref="BA19:BL19"/>
    <mergeCell ref="A19:E19"/>
    <mergeCell ref="A21:EE21"/>
    <mergeCell ref="DA22:EE213"/>
    <mergeCell ref="BA20:BL20"/>
    <mergeCell ref="BM20:BX20"/>
    <mergeCell ref="AE19:AM19"/>
    <mergeCell ref="BA14:CL14"/>
    <mergeCell ref="BM15:BX15"/>
    <mergeCell ref="BM16:BX16"/>
    <mergeCell ref="BA15:BL15"/>
    <mergeCell ref="AN16:AZ16"/>
    <mergeCell ref="BA16:BL16"/>
    <mergeCell ref="BY15:CL15"/>
    <mergeCell ref="BY16:CL16"/>
    <mergeCell ref="BY17:CL17"/>
    <mergeCell ref="AN17:AZ17"/>
    <mergeCell ref="CM17:CX17"/>
    <mergeCell ref="CY18:DN18"/>
    <mergeCell ref="BY18:CL18"/>
    <mergeCell ref="BA18:BL18"/>
    <mergeCell ref="DO17:EE17"/>
    <mergeCell ref="BA17:BL17"/>
    <mergeCell ref="CM19:CX19"/>
    <mergeCell ref="CM20:CX20"/>
    <mergeCell ref="DO19:EE19"/>
    <mergeCell ref="DO20:EE20"/>
    <mergeCell ref="CM18:CX18"/>
    <mergeCell ref="DO18:EE18"/>
    <mergeCell ref="CY19:DN19"/>
    <mergeCell ref="AY32:BP32"/>
    <mergeCell ref="CI27:CZ27"/>
    <mergeCell ref="BC25:BR25"/>
    <mergeCell ref="BS25:CH25"/>
    <mergeCell ref="BS28:CH28"/>
    <mergeCell ref="CI28:CZ28"/>
    <mergeCell ref="CI34:CZ34"/>
    <mergeCell ref="AN20:AZ20"/>
    <mergeCell ref="CI26:CZ26"/>
    <mergeCell ref="AD25:BB25"/>
    <mergeCell ref="A30:CZ30"/>
    <mergeCell ref="BQ34:CH34"/>
    <mergeCell ref="F26:AC26"/>
    <mergeCell ref="CI24:CZ24"/>
    <mergeCell ref="CI25:CZ25"/>
    <mergeCell ref="BC27:BR27"/>
    <mergeCell ref="A26:E26"/>
    <mergeCell ref="BC26:BR26"/>
    <mergeCell ref="BS26:CH26"/>
    <mergeCell ref="F24:AC24"/>
    <mergeCell ref="BC24:BR24"/>
    <mergeCell ref="BS24:CH24"/>
    <mergeCell ref="BY19:CL19"/>
    <mergeCell ref="BY20:CL20"/>
    <mergeCell ref="BS27:CH27"/>
    <mergeCell ref="AN18:AZ18"/>
    <mergeCell ref="BM19:BX19"/>
    <mergeCell ref="AN19:AZ19"/>
    <mergeCell ref="A18:E18"/>
    <mergeCell ref="F18:AD18"/>
    <mergeCell ref="AE18:AM18"/>
    <mergeCell ref="F17:AD17"/>
    <mergeCell ref="AE17:AM17"/>
    <mergeCell ref="DO13:EE15"/>
    <mergeCell ref="CY16:DN16"/>
    <mergeCell ref="A16:E16"/>
    <mergeCell ref="DO16:EE16"/>
    <mergeCell ref="F16:AD16"/>
    <mergeCell ref="AE16:AM16"/>
    <mergeCell ref="CM13:CX15"/>
    <mergeCell ref="A13:E15"/>
    <mergeCell ref="A4:AI4"/>
    <mergeCell ref="A7:EE7"/>
    <mergeCell ref="A3:EE3"/>
    <mergeCell ref="A8:V8"/>
    <mergeCell ref="CM16:CX16"/>
    <mergeCell ref="AN13:CL13"/>
    <mergeCell ref="A9:EE10"/>
    <mergeCell ref="A17:E17"/>
    <mergeCell ref="F19:AD19"/>
    <mergeCell ref="A24:E24"/>
    <mergeCell ref="A25:E25"/>
    <mergeCell ref="F25:AC25"/>
    <mergeCell ref="A23:CZ23"/>
    <mergeCell ref="CY17:DN17"/>
    <mergeCell ref="CY20:DN20"/>
    <mergeCell ref="BM17:BX17"/>
    <mergeCell ref="AD24:BB24"/>
    <mergeCell ref="A27:E27"/>
    <mergeCell ref="F27:AC27"/>
    <mergeCell ref="A32:E32"/>
    <mergeCell ref="F32:AC32"/>
    <mergeCell ref="A29:CZ29"/>
    <mergeCell ref="AD32:AX32"/>
    <mergeCell ref="CI32:CZ32"/>
    <mergeCell ref="BQ32:CH32"/>
    <mergeCell ref="A31:CZ31"/>
    <mergeCell ref="BC28:BR28"/>
    <mergeCell ref="A70:CZ70"/>
    <mergeCell ref="A72:CZ72"/>
    <mergeCell ref="A71:X71"/>
    <mergeCell ref="Y71:CZ71"/>
    <mergeCell ref="A82:CZ82"/>
    <mergeCell ref="A81:X81"/>
    <mergeCell ref="Y81:CZ81"/>
    <mergeCell ref="A80:CZ80"/>
    <mergeCell ref="BS73:CC73"/>
    <mergeCell ref="CD75:CZ75"/>
    <mergeCell ref="CI84:CZ84"/>
    <mergeCell ref="A83:F83"/>
    <mergeCell ref="CI83:CZ83"/>
    <mergeCell ref="G83:BB83"/>
    <mergeCell ref="BC83:BR83"/>
    <mergeCell ref="BS83:CH83"/>
    <mergeCell ref="A84:F84"/>
    <mergeCell ref="G84:BB84"/>
    <mergeCell ref="BC84:BR84"/>
    <mergeCell ref="BS84:CH84"/>
    <mergeCell ref="A92:CZ92"/>
    <mergeCell ref="A91:X91"/>
    <mergeCell ref="A98:CZ98"/>
    <mergeCell ref="A100:CZ100"/>
    <mergeCell ref="CI94:CZ94"/>
    <mergeCell ref="CI93:CZ93"/>
    <mergeCell ref="A94:F94"/>
    <mergeCell ref="G94:BB94"/>
    <mergeCell ref="BC94:BR94"/>
    <mergeCell ref="BS94:CH94"/>
    <mergeCell ref="BU105:CJ105"/>
    <mergeCell ref="A95:F95"/>
    <mergeCell ref="BC96:BR96"/>
    <mergeCell ref="BS96:CH96"/>
    <mergeCell ref="CI96:CZ96"/>
    <mergeCell ref="G95:BB95"/>
    <mergeCell ref="BC95:BR95"/>
    <mergeCell ref="BS95:CH95"/>
    <mergeCell ref="W101:CZ101"/>
    <mergeCell ref="CI97:CZ97"/>
    <mergeCell ref="BC147:BR147"/>
    <mergeCell ref="A168:CZ168"/>
    <mergeCell ref="A158:F158"/>
    <mergeCell ref="A147:F147"/>
    <mergeCell ref="A146:F146"/>
    <mergeCell ref="G146:BB146"/>
    <mergeCell ref="BS146:CH146"/>
    <mergeCell ref="CI147:CZ147"/>
    <mergeCell ref="BS150:CH150"/>
    <mergeCell ref="A150:F150"/>
    <mergeCell ref="A170:CZ170"/>
    <mergeCell ref="A164:F164"/>
    <mergeCell ref="G164:BR164"/>
    <mergeCell ref="BS164:CH164"/>
    <mergeCell ref="CI164:CZ164"/>
    <mergeCell ref="A165:F165"/>
    <mergeCell ref="G165:BR165"/>
    <mergeCell ref="A167:F167"/>
    <mergeCell ref="G167:BR167"/>
    <mergeCell ref="BS167:CH167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0" zoomScaleNormal="70" zoomScalePageLayoutView="0" workbookViewId="0" topLeftCell="A1">
      <selection activeCell="D13" sqref="D13"/>
    </sheetView>
  </sheetViews>
  <sheetFormatPr defaultColWidth="9.00390625" defaultRowHeight="12.75"/>
  <sheetData>
    <row r="1" spans="1:10" ht="15.75">
      <c r="A1" s="52"/>
      <c r="B1" s="52"/>
      <c r="C1" s="52"/>
      <c r="D1" s="52"/>
      <c r="E1" s="52"/>
      <c r="F1" s="231"/>
      <c r="G1" s="231"/>
      <c r="H1" s="231"/>
      <c r="I1" s="231"/>
      <c r="J1" s="53"/>
    </row>
    <row r="2" spans="1:14" ht="15.75">
      <c r="A2" s="52"/>
      <c r="B2" s="52"/>
      <c r="C2" s="52"/>
      <c r="D2" s="52"/>
      <c r="E2" s="52"/>
      <c r="F2" s="231"/>
      <c r="G2" s="231"/>
      <c r="H2" s="231"/>
      <c r="I2" s="231"/>
      <c r="J2" s="53"/>
      <c r="L2" s="232" t="s">
        <v>212</v>
      </c>
      <c r="M2" s="95"/>
      <c r="N2" s="95"/>
    </row>
    <row r="3" spans="1:10" ht="15.75">
      <c r="A3" s="52"/>
      <c r="B3" s="52"/>
      <c r="C3" s="52"/>
      <c r="D3" s="52"/>
      <c r="E3" s="52"/>
      <c r="F3" s="231"/>
      <c r="G3" s="231"/>
      <c r="H3" s="231"/>
      <c r="I3" s="231"/>
      <c r="J3" s="53"/>
    </row>
    <row r="4" spans="1:14" ht="21" customHeight="1">
      <c r="A4" s="52"/>
      <c r="B4" s="52"/>
      <c r="C4" s="52"/>
      <c r="D4" s="52"/>
      <c r="E4" s="52"/>
      <c r="F4" s="52"/>
      <c r="G4" s="227" t="s">
        <v>213</v>
      </c>
      <c r="H4" s="228"/>
      <c r="I4" s="228"/>
      <c r="J4" s="228"/>
      <c r="K4" s="228"/>
      <c r="L4" s="228"/>
      <c r="M4" s="228"/>
      <c r="N4" s="228"/>
    </row>
    <row r="5" spans="1:14" ht="15.75">
      <c r="A5" s="52"/>
      <c r="B5" s="52"/>
      <c r="C5" s="52"/>
      <c r="D5" s="52"/>
      <c r="E5" s="52"/>
      <c r="F5" s="52"/>
      <c r="G5" s="229" t="s">
        <v>214</v>
      </c>
      <c r="H5" s="229"/>
      <c r="I5" s="229"/>
      <c r="J5" s="230"/>
      <c r="K5" s="230"/>
      <c r="L5" s="230"/>
      <c r="M5" s="230"/>
      <c r="N5" s="230"/>
    </row>
    <row r="6" spans="1:10" ht="15.75">
      <c r="A6" s="52"/>
      <c r="B6" s="52"/>
      <c r="C6" s="52"/>
      <c r="D6" s="52"/>
      <c r="E6" s="52"/>
      <c r="F6" s="52"/>
      <c r="G6" s="231"/>
      <c r="H6" s="231"/>
      <c r="I6" s="231"/>
      <c r="J6" s="53"/>
    </row>
    <row r="7" spans="1:14" ht="25.5" customHeight="1">
      <c r="A7" s="52"/>
      <c r="B7" s="54"/>
      <c r="C7" s="52"/>
      <c r="D7" s="52"/>
      <c r="E7" s="52"/>
      <c r="F7" s="52"/>
      <c r="G7" s="234" t="s">
        <v>215</v>
      </c>
      <c r="H7" s="235"/>
      <c r="I7" s="235"/>
      <c r="J7" s="235"/>
      <c r="K7" s="235"/>
      <c r="L7" s="235"/>
      <c r="M7" s="235"/>
      <c r="N7" s="235"/>
    </row>
    <row r="8" spans="1:14" ht="21" customHeight="1">
      <c r="A8" s="52"/>
      <c r="B8" s="55"/>
      <c r="C8" s="52"/>
      <c r="D8" s="52"/>
      <c r="E8" s="52"/>
      <c r="F8" s="52"/>
      <c r="G8" s="229" t="s">
        <v>216</v>
      </c>
      <c r="H8" s="230"/>
      <c r="I8" s="230"/>
      <c r="J8" s="230"/>
      <c r="K8" s="230"/>
      <c r="L8" s="230"/>
      <c r="M8" s="230"/>
      <c r="N8" s="230"/>
    </row>
    <row r="9" spans="1:10" ht="18.75">
      <c r="A9" s="52"/>
      <c r="B9" s="56"/>
      <c r="C9" s="52"/>
      <c r="D9" s="52"/>
      <c r="E9" s="52"/>
      <c r="F9" s="52"/>
      <c r="G9" s="236" t="s">
        <v>278</v>
      </c>
      <c r="H9" s="236"/>
      <c r="I9" s="236"/>
      <c r="J9" s="95"/>
    </row>
    <row r="10" spans="1:10" ht="18.75">
      <c r="A10" s="52"/>
      <c r="B10" s="56"/>
      <c r="C10" s="52"/>
      <c r="D10" s="52"/>
      <c r="E10" s="52"/>
      <c r="F10" s="52"/>
      <c r="G10" s="237"/>
      <c r="H10" s="237"/>
      <c r="I10" s="237"/>
      <c r="J10" s="53"/>
    </row>
    <row r="11" spans="1:11" ht="20.25">
      <c r="A11" s="52"/>
      <c r="B11" s="56"/>
      <c r="C11" s="52"/>
      <c r="D11" s="238" t="s">
        <v>217</v>
      </c>
      <c r="E11" s="238"/>
      <c r="F11" s="238"/>
      <c r="G11" s="238"/>
      <c r="H11" s="238"/>
      <c r="I11" s="238"/>
      <c r="J11" s="238"/>
      <c r="K11" s="238"/>
    </row>
    <row r="12" spans="1:11" ht="17.25" customHeight="1">
      <c r="A12" s="52"/>
      <c r="B12" s="56"/>
      <c r="C12" s="52"/>
      <c r="D12" s="141" t="s">
        <v>288</v>
      </c>
      <c r="E12" s="141"/>
      <c r="F12" s="141"/>
      <c r="G12" s="141"/>
      <c r="H12" s="141"/>
      <c r="I12" s="141"/>
      <c r="J12" s="141"/>
      <c r="K12" s="141"/>
    </row>
    <row r="13" spans="1:13" ht="12.75">
      <c r="A13" s="52"/>
      <c r="B13" s="56"/>
      <c r="C13" s="52"/>
      <c r="D13" s="52"/>
      <c r="E13" s="52"/>
      <c r="F13" s="52"/>
      <c r="G13" s="52"/>
      <c r="H13" s="52"/>
      <c r="I13" s="52"/>
      <c r="J13" s="53"/>
      <c r="L13" s="257" t="s">
        <v>218</v>
      </c>
      <c r="M13" s="257"/>
    </row>
    <row r="14" spans="1:14" ht="18.75">
      <c r="A14" s="233"/>
      <c r="B14" s="233"/>
      <c r="C14" s="233"/>
      <c r="D14" s="233"/>
      <c r="E14" s="233"/>
      <c r="F14" s="233"/>
      <c r="G14" s="52"/>
      <c r="H14" s="52"/>
      <c r="I14" s="90" t="s">
        <v>219</v>
      </c>
      <c r="J14" s="258"/>
      <c r="K14" s="239"/>
      <c r="L14" s="240"/>
      <c r="M14" s="240"/>
      <c r="N14" s="240"/>
    </row>
    <row r="15" spans="1:14" ht="15">
      <c r="A15" s="52"/>
      <c r="B15" s="56"/>
      <c r="C15" s="52"/>
      <c r="D15" s="52"/>
      <c r="E15" s="52"/>
      <c r="F15" s="52"/>
      <c r="G15" s="52"/>
      <c r="H15" s="52"/>
      <c r="I15" s="52"/>
      <c r="J15" s="57" t="s">
        <v>220</v>
      </c>
      <c r="K15" s="241">
        <v>43098</v>
      </c>
      <c r="L15" s="242"/>
      <c r="M15" s="242"/>
      <c r="N15" s="243"/>
    </row>
    <row r="16" spans="1:14" ht="63.75" customHeight="1">
      <c r="A16" s="247" t="s">
        <v>221</v>
      </c>
      <c r="B16" s="247"/>
      <c r="C16" s="247"/>
      <c r="D16" s="247"/>
      <c r="E16" s="247"/>
      <c r="F16" s="247"/>
      <c r="G16" s="52"/>
      <c r="H16" s="52"/>
      <c r="I16" s="52"/>
      <c r="J16" s="53"/>
      <c r="K16" s="244"/>
      <c r="L16" s="245"/>
      <c r="M16" s="245"/>
      <c r="N16" s="246"/>
    </row>
    <row r="17" spans="1:14" ht="15.75">
      <c r="A17" s="229" t="s">
        <v>222</v>
      </c>
      <c r="B17" s="229"/>
      <c r="C17" s="229"/>
      <c r="D17" s="229"/>
      <c r="E17" s="229"/>
      <c r="F17" s="229"/>
      <c r="G17" s="95"/>
      <c r="H17" s="52"/>
      <c r="I17" s="52"/>
      <c r="J17" s="53"/>
      <c r="K17" s="239"/>
      <c r="L17" s="240"/>
      <c r="M17" s="240"/>
      <c r="N17" s="240"/>
    </row>
    <row r="18" spans="1:14" ht="20.25">
      <c r="A18" s="52"/>
      <c r="B18" s="238"/>
      <c r="C18" s="238"/>
      <c r="D18" s="238"/>
      <c r="E18" s="238"/>
      <c r="F18" s="238"/>
      <c r="G18" s="238"/>
      <c r="H18" s="238"/>
      <c r="I18" s="238"/>
      <c r="K18" s="240"/>
      <c r="L18" s="240"/>
      <c r="M18" s="240"/>
      <c r="N18" s="240"/>
    </row>
    <row r="19" spans="1:14" ht="32.25">
      <c r="A19" s="236" t="s">
        <v>223</v>
      </c>
      <c r="B19" s="95"/>
      <c r="C19" s="95"/>
      <c r="D19" s="95"/>
      <c r="E19" s="95"/>
      <c r="F19" s="95"/>
      <c r="G19" s="95"/>
      <c r="H19" s="95"/>
      <c r="I19" s="95"/>
      <c r="J19" s="58" t="s">
        <v>224</v>
      </c>
      <c r="K19" s="254">
        <v>13449500</v>
      </c>
      <c r="L19" s="255"/>
      <c r="M19" s="255"/>
      <c r="N19" s="256"/>
    </row>
    <row r="20" spans="1:14" ht="15">
      <c r="A20" s="52"/>
      <c r="B20" s="59"/>
      <c r="C20" s="60"/>
      <c r="D20" s="60"/>
      <c r="E20" s="60"/>
      <c r="F20" s="60"/>
      <c r="G20" s="60"/>
      <c r="H20" s="60"/>
      <c r="I20" s="60"/>
      <c r="J20" s="53"/>
      <c r="K20" s="248"/>
      <c r="L20" s="249"/>
      <c r="M20" s="249"/>
      <c r="N20" s="250"/>
    </row>
    <row r="21" spans="1:14" ht="18.75">
      <c r="A21" s="233" t="s">
        <v>225</v>
      </c>
      <c r="B21" s="233"/>
      <c r="C21" s="233"/>
      <c r="D21" s="233"/>
      <c r="E21" s="233"/>
      <c r="F21" s="233"/>
      <c r="G21" s="60"/>
      <c r="H21" s="60"/>
      <c r="I21" s="60"/>
      <c r="J21" s="53"/>
      <c r="K21" s="251"/>
      <c r="L21" s="252"/>
      <c r="M21" s="252"/>
      <c r="N21" s="253"/>
    </row>
    <row r="22" spans="1:14" ht="12.75">
      <c r="A22" s="52"/>
      <c r="B22" s="55"/>
      <c r="C22" s="52"/>
      <c r="D22" s="52"/>
      <c r="E22" s="52"/>
      <c r="F22" s="52"/>
      <c r="G22" s="52"/>
      <c r="H22" s="52"/>
      <c r="I22" s="52"/>
      <c r="J22" s="53"/>
      <c r="K22" s="264"/>
      <c r="L22" s="265"/>
      <c r="M22" s="265"/>
      <c r="N22" s="265"/>
    </row>
    <row r="23" spans="1:14" ht="12.75">
      <c r="A23" s="266" t="s">
        <v>226</v>
      </c>
      <c r="B23" s="267"/>
      <c r="C23" s="267"/>
      <c r="D23" s="267"/>
      <c r="E23" s="267"/>
      <c r="F23" s="267"/>
      <c r="G23" s="95"/>
      <c r="H23" s="268"/>
      <c r="I23" s="268"/>
      <c r="J23" s="269"/>
      <c r="K23" s="240"/>
      <c r="L23" s="240"/>
      <c r="M23" s="240"/>
      <c r="N23" s="240"/>
    </row>
    <row r="24" spans="1:14" ht="12.75">
      <c r="A24" s="267"/>
      <c r="B24" s="267"/>
      <c r="C24" s="267"/>
      <c r="D24" s="267"/>
      <c r="E24" s="267"/>
      <c r="F24" s="267"/>
      <c r="G24" s="95"/>
      <c r="H24" s="268"/>
      <c r="I24" s="268"/>
      <c r="J24" s="269"/>
      <c r="K24" s="270"/>
      <c r="L24" s="249"/>
      <c r="M24" s="249"/>
      <c r="N24" s="250"/>
    </row>
    <row r="25" spans="1:14" ht="18.75">
      <c r="A25" s="274" t="s">
        <v>227</v>
      </c>
      <c r="B25" s="274"/>
      <c r="C25" s="274"/>
      <c r="D25" s="274"/>
      <c r="E25" s="274"/>
      <c r="F25" s="274"/>
      <c r="G25" s="272"/>
      <c r="H25" s="273"/>
      <c r="I25" s="62"/>
      <c r="J25" s="53"/>
      <c r="K25" s="271"/>
      <c r="L25" s="252"/>
      <c r="M25" s="252"/>
      <c r="N25" s="253"/>
    </row>
    <row r="26" spans="1:14" ht="25.5" customHeight="1">
      <c r="A26" s="259" t="s">
        <v>228</v>
      </c>
      <c r="B26" s="259"/>
      <c r="C26" s="259"/>
      <c r="D26" s="259"/>
      <c r="E26" s="259"/>
      <c r="F26" s="259"/>
      <c r="G26" s="260"/>
      <c r="H26" s="61"/>
      <c r="I26" s="62"/>
      <c r="J26" s="53"/>
      <c r="K26" s="240"/>
      <c r="L26" s="240"/>
      <c r="M26" s="240"/>
      <c r="N26" s="240"/>
    </row>
    <row r="27" spans="1:14" ht="30">
      <c r="A27" s="260"/>
      <c r="B27" s="260"/>
      <c r="C27" s="260"/>
      <c r="D27" s="260"/>
      <c r="E27" s="260"/>
      <c r="F27" s="260"/>
      <c r="G27" s="260"/>
      <c r="H27" s="56"/>
      <c r="I27" s="62"/>
      <c r="J27" s="63" t="s">
        <v>229</v>
      </c>
      <c r="K27" s="261">
        <v>383</v>
      </c>
      <c r="L27" s="262"/>
      <c r="M27" s="262"/>
      <c r="N27" s="263"/>
    </row>
  </sheetData>
  <sheetProtection/>
  <mergeCells count="35">
    <mergeCell ref="A26:G27"/>
    <mergeCell ref="K26:N26"/>
    <mergeCell ref="K27:N27"/>
    <mergeCell ref="K22:N23"/>
    <mergeCell ref="A23:G24"/>
    <mergeCell ref="H23:J24"/>
    <mergeCell ref="K24:N25"/>
    <mergeCell ref="G25:H25"/>
    <mergeCell ref="A25:F25"/>
    <mergeCell ref="G6:I6"/>
    <mergeCell ref="K20:N21"/>
    <mergeCell ref="D12:K12"/>
    <mergeCell ref="A17:G17"/>
    <mergeCell ref="K17:N18"/>
    <mergeCell ref="A19:I19"/>
    <mergeCell ref="K19:N19"/>
    <mergeCell ref="L13:M13"/>
    <mergeCell ref="A14:F14"/>
    <mergeCell ref="I14:J14"/>
    <mergeCell ref="A21:F21"/>
    <mergeCell ref="G7:N7"/>
    <mergeCell ref="G8:N8"/>
    <mergeCell ref="G9:J9"/>
    <mergeCell ref="G10:I10"/>
    <mergeCell ref="D11:K11"/>
    <mergeCell ref="K14:N14"/>
    <mergeCell ref="K15:N16"/>
    <mergeCell ref="B18:I18"/>
    <mergeCell ref="A16:F16"/>
    <mergeCell ref="G4:N4"/>
    <mergeCell ref="G5:N5"/>
    <mergeCell ref="F1:I1"/>
    <mergeCell ref="F2:I2"/>
    <mergeCell ref="L2:N2"/>
    <mergeCell ref="F3:I3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2017-10-05T03:30:30Z</cp:lastPrinted>
  <dcterms:created xsi:type="dcterms:W3CDTF">2008-10-01T13:21:49Z</dcterms:created>
  <dcterms:modified xsi:type="dcterms:W3CDTF">2018-01-12T09:46:15Z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